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877-17\941\DVZ\MaR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1 R17587764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R1758776401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R1758776401 Pol'!$A$1:$W$82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50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O42" i="12" s="1"/>
  <c r="Q43" i="12"/>
  <c r="Q42" i="12" s="1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K45" i="12" s="1"/>
  <c r="O46" i="12"/>
  <c r="Q46" i="12"/>
  <c r="V46" i="12"/>
  <c r="V45" i="12" s="1"/>
  <c r="G47" i="12"/>
  <c r="M47" i="12" s="1"/>
  <c r="I47" i="12"/>
  <c r="K47" i="12"/>
  <c r="O47" i="12"/>
  <c r="Q47" i="12"/>
  <c r="V47" i="12"/>
  <c r="V48" i="12"/>
  <c r="G49" i="12"/>
  <c r="M49" i="12" s="1"/>
  <c r="M48" i="12" s="1"/>
  <c r="I49" i="12"/>
  <c r="I48" i="12" s="1"/>
  <c r="K49" i="12"/>
  <c r="K48" i="12" s="1"/>
  <c r="O49" i="12"/>
  <c r="O48" i="12" s="1"/>
  <c r="Q49" i="12"/>
  <c r="Q48" i="12" s="1"/>
  <c r="V49" i="12"/>
  <c r="Q50" i="12"/>
  <c r="G51" i="12"/>
  <c r="M51" i="12" s="1"/>
  <c r="M50" i="12" s="1"/>
  <c r="I51" i="12"/>
  <c r="I50" i="12" s="1"/>
  <c r="K51" i="12"/>
  <c r="K50" i="12" s="1"/>
  <c r="O51" i="12"/>
  <c r="O50" i="12" s="1"/>
  <c r="Q51" i="12"/>
  <c r="V51" i="12"/>
  <c r="V50" i="12" s="1"/>
  <c r="G53" i="12"/>
  <c r="G52" i="12" s="1"/>
  <c r="I53" i="12"/>
  <c r="K53" i="12"/>
  <c r="K52" i="12" s="1"/>
  <c r="O53" i="12"/>
  <c r="Q53" i="12"/>
  <c r="V53" i="12"/>
  <c r="G54" i="12"/>
  <c r="M54" i="12" s="1"/>
  <c r="I54" i="12"/>
  <c r="K54" i="12"/>
  <c r="O54" i="12"/>
  <c r="O52" i="12" s="1"/>
  <c r="Q54" i="12"/>
  <c r="V54" i="12"/>
  <c r="G55" i="12"/>
  <c r="I55" i="12"/>
  <c r="K55" i="12"/>
  <c r="M55" i="12"/>
  <c r="O55" i="12"/>
  <c r="Q55" i="12"/>
  <c r="V55" i="12"/>
  <c r="G57" i="12"/>
  <c r="M57" i="12" s="1"/>
  <c r="I57" i="12"/>
  <c r="I56" i="12" s="1"/>
  <c r="K57" i="12"/>
  <c r="O57" i="12"/>
  <c r="Q57" i="12"/>
  <c r="Q56" i="12" s="1"/>
  <c r="V57" i="12"/>
  <c r="G58" i="12"/>
  <c r="I58" i="12"/>
  <c r="K58" i="12"/>
  <c r="O58" i="12"/>
  <c r="O56" i="12" s="1"/>
  <c r="Q58" i="12"/>
  <c r="V58" i="12"/>
  <c r="G59" i="12"/>
  <c r="M59" i="12" s="1"/>
  <c r="I59" i="12"/>
  <c r="K59" i="12"/>
  <c r="O59" i="12"/>
  <c r="Q59" i="12"/>
  <c r="V59" i="12"/>
  <c r="V56" i="12" s="1"/>
  <c r="V60" i="12"/>
  <c r="G61" i="12"/>
  <c r="M61" i="12" s="1"/>
  <c r="M60" i="12" s="1"/>
  <c r="I61" i="12"/>
  <c r="I60" i="12" s="1"/>
  <c r="K61" i="12"/>
  <c r="K60" i="12" s="1"/>
  <c r="O61" i="12"/>
  <c r="O60" i="12" s="1"/>
  <c r="Q61" i="12"/>
  <c r="Q60" i="12" s="1"/>
  <c r="V61" i="12"/>
  <c r="O62" i="12"/>
  <c r="G63" i="12"/>
  <c r="M63" i="12" s="1"/>
  <c r="M62" i="12" s="1"/>
  <c r="I63" i="12"/>
  <c r="I62" i="12" s="1"/>
  <c r="K63" i="12"/>
  <c r="K62" i="12" s="1"/>
  <c r="O63" i="12"/>
  <c r="Q63" i="12"/>
  <c r="Q62" i="12" s="1"/>
  <c r="V63" i="12"/>
  <c r="V62" i="12" s="1"/>
  <c r="G65" i="12"/>
  <c r="M65" i="12" s="1"/>
  <c r="I65" i="12"/>
  <c r="I64" i="12" s="1"/>
  <c r="K65" i="12"/>
  <c r="O65" i="12"/>
  <c r="Q65" i="12"/>
  <c r="Q64" i="12" s="1"/>
  <c r="V65" i="12"/>
  <c r="V64" i="12" s="1"/>
  <c r="G66" i="12"/>
  <c r="G64" i="12" s="1"/>
  <c r="I66" i="12"/>
  <c r="K66" i="12"/>
  <c r="K64" i="12" s="1"/>
  <c r="O66" i="12"/>
  <c r="O64" i="12" s="1"/>
  <c r="Q66" i="12"/>
  <c r="V66" i="12"/>
  <c r="G68" i="12"/>
  <c r="G67" i="12" s="1"/>
  <c r="I58" i="1" s="1"/>
  <c r="I19" i="1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AE72" i="12"/>
  <c r="F39" i="1" s="1"/>
  <c r="F42" i="1" s="1"/>
  <c r="I20" i="1"/>
  <c r="I42" i="12" l="1"/>
  <c r="I67" i="12"/>
  <c r="K56" i="12"/>
  <c r="G60" i="12"/>
  <c r="I57" i="1" s="1"/>
  <c r="M42" i="12"/>
  <c r="K67" i="12"/>
  <c r="M45" i="12"/>
  <c r="G42" i="12"/>
  <c r="I53" i="1" s="1"/>
  <c r="I25" i="12"/>
  <c r="G45" i="12"/>
  <c r="I55" i="1" s="1"/>
  <c r="V42" i="12"/>
  <c r="V10" i="12"/>
  <c r="Q52" i="12"/>
  <c r="G50" i="12"/>
  <c r="I54" i="1" s="1"/>
  <c r="G48" i="12"/>
  <c r="Q10" i="12"/>
  <c r="O10" i="12"/>
  <c r="G56" i="12"/>
  <c r="I56" i="1" s="1"/>
  <c r="V52" i="12"/>
  <c r="Q45" i="12"/>
  <c r="V25" i="12"/>
  <c r="G62" i="12"/>
  <c r="I49" i="1" s="1"/>
  <c r="I16" i="1" s="1"/>
  <c r="AF72" i="12"/>
  <c r="G41" i="1" s="1"/>
  <c r="V67" i="12"/>
  <c r="M53" i="12"/>
  <c r="O45" i="12"/>
  <c r="K42" i="12"/>
  <c r="Q25" i="12"/>
  <c r="O25" i="12"/>
  <c r="K10" i="12"/>
  <c r="I10" i="12"/>
  <c r="Q67" i="12"/>
  <c r="O67" i="12"/>
  <c r="I52" i="12"/>
  <c r="I45" i="12"/>
  <c r="K25" i="12"/>
  <c r="F40" i="1"/>
  <c r="F41" i="1"/>
  <c r="G23" i="1"/>
  <c r="M25" i="12"/>
  <c r="M10" i="12"/>
  <c r="M52" i="12"/>
  <c r="M68" i="12"/>
  <c r="M67" i="12" s="1"/>
  <c r="G25" i="12"/>
  <c r="I52" i="1" s="1"/>
  <c r="G10" i="12"/>
  <c r="I51" i="1" s="1"/>
  <c r="I17" i="1" s="1"/>
  <c r="M66" i="12"/>
  <c r="M64" i="12" s="1"/>
  <c r="M58" i="12"/>
  <c r="M56" i="12" s="1"/>
  <c r="J28" i="1"/>
  <c r="J26" i="1"/>
  <c r="G38" i="1"/>
  <c r="F38" i="1"/>
  <c r="H32" i="1"/>
  <c r="J23" i="1"/>
  <c r="J24" i="1"/>
  <c r="J25" i="1"/>
  <c r="J27" i="1"/>
  <c r="E24" i="1"/>
  <c r="E26" i="1"/>
  <c r="I18" i="1" l="1"/>
  <c r="I21" i="1" s="1"/>
  <c r="I59" i="1"/>
  <c r="J51" i="1" s="1"/>
  <c r="G39" i="1"/>
  <c r="G72" i="12"/>
  <c r="H41" i="1"/>
  <c r="I41" i="1" s="1"/>
  <c r="G40" i="1"/>
  <c r="H40" i="1" s="1"/>
  <c r="I40" i="1" s="1"/>
  <c r="A23" i="1"/>
  <c r="J58" i="1" l="1"/>
  <c r="J49" i="1"/>
  <c r="J50" i="1"/>
  <c r="J53" i="1"/>
  <c r="J55" i="1"/>
  <c r="J56" i="1"/>
  <c r="J52" i="1"/>
  <c r="G42" i="1"/>
  <c r="H39" i="1"/>
  <c r="J54" i="1"/>
  <c r="J57" i="1"/>
  <c r="G24" i="1"/>
  <c r="A24" i="1"/>
  <c r="J59" i="1" l="1"/>
  <c r="G25" i="1"/>
  <c r="A25" i="1" s="1"/>
  <c r="G28" i="1"/>
  <c r="H42" i="1"/>
  <c r="I39" i="1"/>
  <c r="I42" i="1" s="1"/>
  <c r="A26" i="1" l="1"/>
  <c r="G26" i="1"/>
  <c r="J39" i="1"/>
  <c r="J42" i="1" s="1"/>
  <c r="J41" i="1"/>
  <c r="J40" i="1"/>
  <c r="A27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<sst xmlns="http://schemas.openxmlformats.org/spreadsheetml/2006/main" count="510" uniqueCount="229">
  <si>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</si>
  <si>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</si>
  <si>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</si>
  <si>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</si>
  <si>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</si>
  <si>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</si>
  <si>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</si>
  <si>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</si>
  <si>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</si>
  <si>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</si>
  <si>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</si>
  <si>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</si>
  <si>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</si>
  <si>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</si>
  <si>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</si>
  <si>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</si>
  <si>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</si>
  <si>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</si>
  <si>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</si>
  <si>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</si>
  <si>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</si>
  <si>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</si>
  <si>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</si>
  <si>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</si>
  <si>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</si>
  <si>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</si>
  <si>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</si>
  <si>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</si>
  <si>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</si>
  <si>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</si>
  <si>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</si>
  <si>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</si>
  <si>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</si>
  <si>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</si>
  <si>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</si>
  <si>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</si>
  <si>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</si>
  <si>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</si>
  <si>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</si>
  <si>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</si>
  <si>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R1758776401</t>
  </si>
  <si>
    <t>MaR</t>
  </si>
  <si>
    <t>01</t>
  </si>
  <si>
    <t>Počítačová učebna VT202</t>
  </si>
  <si>
    <t>Objekt:</t>
  </si>
  <si>
    <t>Rozpočet:</t>
  </si>
  <si>
    <t>17/5877</t>
  </si>
  <si>
    <t>MU ESF Počítačová učebna VT202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</si>
  <si>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</si>
  <si>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</si>
  <si>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</si>
  <si>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</si>
  <si>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</si>
  <si>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</si>
  <si>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</si>
  <si>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</si>
  <si>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</si>
  <si>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</si>
  <si>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</si>
  <si>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</si>
  <si>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</si>
  <si>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</si>
  <si>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</si>
  <si>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</si>
  <si>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</si>
  <si>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</si>
  <si>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</si>
  <si>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</si>
  <si>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</si>
  <si>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</si>
  <si>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</si>
  <si>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</si>
  <si>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</si>
  <si>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</si>
  <si>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</si>
  <si>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</si>
  <si>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</si>
  <si>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</si>
  <si>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</si>
  <si>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</si>
  <si>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</si>
  <si>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</si>
  <si>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</si>
  <si>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</si>
  <si>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</si>
  <si>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</si>
  <si>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</si>
  <si>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</si>
  <si>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</si>
  <si>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</si>
  <si>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</si>
  <si>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</si>
  <si>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</si>
  <si>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</si>
  <si>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</si>
  <si>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</si>
  <si>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</si>
  <si>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</si>
  <si>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</si>
  <si>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1771123</t>
  </si>
  <si>
    <t>Termopohon pro 2 bodovou nebo pulzní regulaci, M30x1,5 24V, 110 N, bez proudu otevřeno</t>
  </si>
  <si>
    <t>ks</t>
  </si>
  <si>
    <t>Vlastní</t>
  </si>
  <si>
    <t>Indiv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</si>
  <si>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</si>
  <si>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</si>
  <si>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</si>
  <si>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</si>
  <si>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</si>
  <si>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</si>
  <si>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34121554</t>
  </si>
  <si>
    <t>Kabel sdělovací s Cu jádrem JYTY 4 x 1 mm</t>
  </si>
  <si>
    <t>m</t>
  </si>
  <si>
    <t>SPCM</t>
  </si>
  <si>
    <t>RTS 17/ II</t>
  </si>
  <si>
    <t>RTS 17/ I</t>
  </si>
  <si>
    <t>BELDEN9842</t>
  </si>
  <si>
    <t>KABEL BELDEN 9842</t>
  </si>
  <si>
    <t xml:space="preserve">m     </t>
  </si>
  <si>
    <t>REX11</t>
  </si>
  <si>
    <t>34111000</t>
  </si>
  <si>
    <t>Kabel silový s Cu jádrem 750 V CYKY 2 x 1,5 mm2</t>
  </si>
  <si>
    <t>34571154</t>
  </si>
  <si>
    <t>Trubka elektroinst. ohebná Monoflex 1423/1</t>
  </si>
  <si>
    <t>34571524</t>
  </si>
  <si>
    <t>Krabice přístrojová odbočná čtvercová z PH KO 125E</t>
  </si>
  <si>
    <t>34571523</t>
  </si>
  <si>
    <t>Krabice přístrojová odbočná kruhová z PH KO 97/5</t>
  </si>
  <si>
    <t>345715541</t>
  </si>
  <si>
    <t>Víčko krabice z PVC   V 125/1</t>
  </si>
  <si>
    <t>34536700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</si>
  <si>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</si>
  <si>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</si>
  <si>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</si>
  <si>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</si>
  <si>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</si>
  <si>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</t>
  </si>
  <si>
    <t>Štítek kabelový malý  30x0.8mm</t>
  </si>
  <si>
    <t>0</t>
  </si>
  <si>
    <t>Drobný materiál</t>
  </si>
  <si>
    <t>kpl</t>
  </si>
  <si>
    <t>DEMTZ_MAT_001</t>
  </si>
  <si>
    <t>Demontáž stávající kabeláže</t>
  </si>
  <si>
    <t>POL1_</t>
  </si>
  <si>
    <t>DEMTZ_MAT_002</t>
  </si>
  <si>
    <t>Demontáž stávajícího nosného materiálu - lišta</t>
  </si>
  <si>
    <t>DEMTZ_MAT_003</t>
  </si>
  <si>
    <t>Demontáž hlavic</t>
  </si>
  <si>
    <t>MTZ_VYST_005</t>
  </si>
  <si>
    <t>Montáž termoelektrická hlavice</t>
  </si>
  <si>
    <t>210860202</t>
  </si>
  <si>
    <t>Kabel speciální JYTY s CU 4 x 1 mm volně uložený</t>
  </si>
  <si>
    <t>MTZ belden.</t>
  </si>
  <si>
    <t>MTZ belden 9842</t>
  </si>
  <si>
    <t>210810001</t>
  </si>
  <si>
    <t>Kabel CYKY-m 750 V 2 x 1,5 mm2 volně uložený</t>
  </si>
  <si>
    <t>210010002</t>
  </si>
  <si>
    <t>Trubka ohebná pod omítku, typ 23.. 16 mm</t>
  </si>
  <si>
    <t>210800101</t>
  </si>
  <si>
    <t>Zasekání kabelu/trubky pod omítku</t>
  </si>
  <si>
    <t>220260027</t>
  </si>
  <si>
    <t>Krabice KO 125 ve zdi včetně vysekání lůžka</t>
  </si>
  <si>
    <t>220260024</t>
  </si>
  <si>
    <t>Krabice KO 97 ve zdi včetně vysekání lůžka</t>
  </si>
  <si>
    <t>21002</t>
  </si>
  <si>
    <t>Odpojení a připojení nástěnných ovladačů</t>
  </si>
  <si>
    <t xml:space="preserve">ks    </t>
  </si>
  <si>
    <t>210100001</t>
  </si>
  <si>
    <t>Ukončení vodičů v rozvaděči + zapojení do 2,5 mm2</t>
  </si>
  <si>
    <t>460680024</t>
  </si>
  <si>
    <t>Průraz zdivem v cihlové zdi tloušťky 60 cm, plochy do 0,25 m2</t>
  </si>
  <si>
    <t>21004</t>
  </si>
  <si>
    <t>Drobné montážní práce</t>
  </si>
  <si>
    <t xml:space="preserve">hod   </t>
  </si>
  <si>
    <t>210271003</t>
  </si>
  <si>
    <t>Ucpávka kab. průchodky,protipožární</t>
  </si>
  <si>
    <t>RTS 13/ I</t>
  </si>
  <si>
    <t>POL1_9</t>
  </si>
  <si>
    <t xml:space="preserve">913      </t>
  </si>
  <si>
    <t>Hzs - zabezpečení pracoviště</t>
  </si>
  <si>
    <t>POL10_</t>
  </si>
  <si>
    <t xml:space="preserve">950      </t>
  </si>
  <si>
    <t>Hzs - Koordinace s ostatními profesemi</t>
  </si>
  <si>
    <t xml:space="preserve">960      </t>
  </si>
  <si>
    <t>Hzs - Inženýrská činnost (kooperace vedoucího zakázky, koordinace zakázky, obhlídka)</t>
  </si>
  <si>
    <t>SYN04</t>
  </si>
  <si>
    <t xml:space="preserve">960a      </t>
  </si>
  <si>
    <t>Hzs - Inženýrská činnost - autorský dozor</t>
  </si>
  <si>
    <t>_PD_2014</t>
  </si>
  <si>
    <t xml:space="preserve">923      </t>
  </si>
  <si>
    <t>Hzs - zaučení obsluhy</t>
  </si>
  <si>
    <t>hod</t>
  </si>
  <si>
    <t>927T00</t>
  </si>
  <si>
    <t>Uživatelský software pro DDC - úprava stávajícího sw</t>
  </si>
  <si>
    <t xml:space="preserve">901      </t>
  </si>
  <si>
    <t>Hzs - práce aplikačního programátora-příprava ke, komplexní zkoušce</t>
  </si>
  <si>
    <t xml:space="preserve">904      </t>
  </si>
  <si>
    <t>Hzs-zkousky v ramci montaz.praci, Komplexni vyzkouseni</t>
  </si>
  <si>
    <t>Prav.M</t>
  </si>
  <si>
    <t xml:space="preserve">905      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</si>
  <si>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</si>
  <si>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</si>
  <si>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</si>
  <si>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</si>
  <si>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</si>
  <si>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</si>
  <si>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</si>
  <si>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 xml:space="preserve">909      </t>
  </si>
  <si>
    <t>Zapravení stavebních nedodělků, úklid</t>
  </si>
  <si>
    <t>612403388</t>
  </si>
  <si>
    <t>Hrubá výplň rýh ve stěnách do 6x6cm maltou z SMS</t>
  </si>
  <si>
    <t>963016111</t>
  </si>
  <si>
    <t>DMTZ podhledu SDK, kovová kce., 1xoplášť.12,5 mm</t>
  </si>
  <si>
    <t>m2</t>
  </si>
  <si>
    <t>963016111R01</t>
  </si>
  <si>
    <t>MTZ podhledu SDK, kovová kce., 1xoplášť.12,5 mm</t>
  </si>
  <si>
    <t xml:space="preserve">922      </t>
  </si>
  <si>
    <t>Hzs-projekt výrobní dokumentace</t>
  </si>
  <si>
    <t xml:space="preserve">921      </t>
  </si>
  <si>
    <t>Hzs-projekt skutečný stav</t>
  </si>
  <si>
    <t xml:space="preserve">930      </t>
  </si>
  <si>
    <t>Hzs - doprava osob</t>
  </si>
  <si>
    <t>km</t>
  </si>
  <si>
    <t>SUM</t>
  </si>
  <si>
    <t>Poznámky uchazeče k zadání</t>
  </si>
  <si>
    <t>POPUZIV</t>
  </si>
  <si>
    <t>END</t>
  </si>
  <si>
    <t>Výkaz výměr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</si>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</sst>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K5" sqref="K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37</v>
      </c>
      <c r="B1" s="186" t="s">
        <v>228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3"/>
      <c r="B2" s="80" t="s">
        <v>23</v>
      </c>
      <c r="C2" s="81"/>
      <c r="D2" s="82" t="s">
        <v>46</v>
      </c>
      <c r="E2" s="195" t="s">
        <v>47</v>
      </c>
      <c r="F2" s="196"/>
      <c r="G2" s="196"/>
      <c r="H2" s="196"/>
      <c r="I2" s="196"/>
      <c r="J2" s="197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198" t="s">
        <v>43</v>
      </c>
      <c r="F3" s="199"/>
      <c r="G3" s="199"/>
      <c r="H3" s="199"/>
      <c r="I3" s="199"/>
      <c r="J3" s="200"/>
    </row>
    <row r="4" spans="1:15" ht="23.25" customHeight="1" x14ac:dyDescent="0.2">
      <c r="A4" s="79">
        <v>868752</v>
      </c>
      <c r="B4" s="85" t="s">
        <v>45</v>
      </c>
      <c r="C4" s="86"/>
      <c r="D4" s="87" t="s">
        <v>40</v>
      </c>
      <c r="E4" s="209" t="s">
        <v>41</v>
      </c>
      <c r="F4" s="210"/>
      <c r="G4" s="210"/>
      <c r="H4" s="210"/>
      <c r="I4" s="210"/>
      <c r="J4" s="211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35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02"/>
      <c r="E11" s="202"/>
      <c r="F11" s="202"/>
      <c r="G11" s="202"/>
      <c r="H11" s="27" t="s">
        <v>39</v>
      </c>
      <c r="I11" s="89"/>
      <c r="J11" s="10"/>
    </row>
    <row r="12" spans="1:15" ht="15.75" customHeight="1" x14ac:dyDescent="0.2">
      <c r="A12" s="3"/>
      <c r="B12" s="41"/>
      <c r="C12" s="25"/>
      <c r="D12" s="207"/>
      <c r="E12" s="207"/>
      <c r="F12" s="207"/>
      <c r="G12" s="207"/>
      <c r="H12" s="27" t="s">
        <v>35</v>
      </c>
      <c r="I12" s="89"/>
      <c r="J12" s="10"/>
    </row>
    <row r="13" spans="1:15" ht="15.75" customHeight="1" x14ac:dyDescent="0.2">
      <c r="A13" s="3"/>
      <c r="B13" s="42"/>
      <c r="C13" s="88"/>
      <c r="D13" s="208"/>
      <c r="E13" s="208"/>
      <c r="F13" s="208"/>
      <c r="G13" s="208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33</v>
      </c>
      <c r="C15" s="72"/>
      <c r="D15" s="53"/>
      <c r="E15" s="201"/>
      <c r="F15" s="201"/>
      <c r="G15" s="203"/>
      <c r="H15" s="203"/>
      <c r="I15" s="203" t="s">
        <v>30</v>
      </c>
      <c r="J15" s="204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2"/>
      <c r="F16" s="193"/>
      <c r="G16" s="192"/>
      <c r="H16" s="193"/>
      <c r="I16" s="192">
        <f>SUMIF(F49:F58,A16,I49:I58)+SUMIF(F49:F58,"PSU",I49:I58)</f>
        <v>0</v>
      </c>
      <c r="J16" s="194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2"/>
      <c r="F17" s="193"/>
      <c r="G17" s="192"/>
      <c r="H17" s="193"/>
      <c r="I17" s="192">
        <f>SUMIF(F49:F58,A17,I49:I58)</f>
        <v>0</v>
      </c>
      <c r="J17" s="194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2"/>
      <c r="F18" s="193"/>
      <c r="G18" s="192"/>
      <c r="H18" s="193"/>
      <c r="I18" s="192">
        <f>SUMIF(F49:F58,A18,I49:I58)</f>
        <v>0</v>
      </c>
      <c r="J18" s="194"/>
    </row>
    <row r="19" spans="1:10" ht="23.25" customHeight="1" x14ac:dyDescent="0.2">
      <c r="A19" s="141" t="s">
        <v>71</v>
      </c>
      <c r="B19" s="57" t="s">
        <v>28</v>
      </c>
      <c r="C19" s="58"/>
      <c r="D19" s="59"/>
      <c r="E19" s="192"/>
      <c r="F19" s="193"/>
      <c r="G19" s="192"/>
      <c r="H19" s="193"/>
      <c r="I19" s="192">
        <f>SUMIF(F49:F58,A19,I49:I58)</f>
        <v>0</v>
      </c>
      <c r="J19" s="194"/>
    </row>
    <row r="20" spans="1:10" ht="23.25" customHeight="1" x14ac:dyDescent="0.2">
      <c r="A20" s="141" t="s">
        <v>72</v>
      </c>
      <c r="B20" s="57" t="s">
        <v>29</v>
      </c>
      <c r="C20" s="58"/>
      <c r="D20" s="59"/>
      <c r="E20" s="192"/>
      <c r="F20" s="193"/>
      <c r="G20" s="192"/>
      <c r="H20" s="193"/>
      <c r="I20" s="192">
        <f>SUMIF(F49:F58,A20,I49:I58)</f>
        <v>0</v>
      </c>
      <c r="J20" s="194"/>
    </row>
    <row r="21" spans="1:10" ht="23.25" customHeight="1" x14ac:dyDescent="0.2">
      <c r="A21" s="3"/>
      <c r="B21" s="74" t="s">
        <v>30</v>
      </c>
      <c r="C21" s="75"/>
      <c r="D21" s="76"/>
      <c r="E21" s="205"/>
      <c r="F21" s="206"/>
      <c r="G21" s="205"/>
      <c r="H21" s="206"/>
      <c r="I21" s="205">
        <f>SUM(I16:J20)</f>
        <v>0</v>
      </c>
      <c r="J21" s="217"/>
    </row>
    <row r="22" spans="1:10" ht="33" customHeight="1" x14ac:dyDescent="0.2">
      <c r="A22" s="3"/>
      <c r="B22" s="65" t="s">
        <v>34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15">
        <f>ZakladDPHSniVypocet</f>
        <v>0</v>
      </c>
      <c r="H23" s="216"/>
      <c r="I23" s="216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13">
        <f>A23</f>
        <v>0</v>
      </c>
      <c r="H24" s="214"/>
      <c r="I24" s="214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15">
        <f>ZakladDPHZaklVypocet</f>
        <v>0</v>
      </c>
      <c r="H25" s="216"/>
      <c r="I25" s="216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189">
        <f>A25</f>
        <v>0</v>
      </c>
      <c r="H26" s="190"/>
      <c r="I26" s="190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191">
        <f>CenaCelkem-(ZakladDPHSni+DPHSni+ZakladDPHZakl+DPHZakl)</f>
        <v>0</v>
      </c>
      <c r="H27" s="191"/>
      <c r="I27" s="191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218">
        <f>ZakladDPHSniVypocet+ZakladDPHZaklVypocet</f>
        <v>0</v>
      </c>
      <c r="H28" s="219"/>
      <c r="I28" s="219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36</v>
      </c>
      <c r="C29" s="123"/>
      <c r="D29" s="123"/>
      <c r="E29" s="123"/>
      <c r="F29" s="123"/>
      <c r="G29" s="218">
        <f>A27</f>
        <v>0</v>
      </c>
      <c r="H29" s="218"/>
      <c r="I29" s="218"/>
      <c r="J29" s="124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43108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2" t="s">
        <v>2</v>
      </c>
      <c r="E35" s="212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48</v>
      </c>
      <c r="C39" s="220"/>
      <c r="D39" s="221"/>
      <c r="E39" s="221"/>
      <c r="F39" s="105">
        <f>'01 R1758776401 Pol'!AE72</f>
        <v>0</v>
      </c>
      <c r="G39" s="106">
        <f>'01 R1758776401 Pol'!AF72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42</v>
      </c>
      <c r="C40" s="222" t="s">
        <v>43</v>
      </c>
      <c r="D40" s="223"/>
      <c r="E40" s="223"/>
      <c r="F40" s="110">
        <f>'01 R1758776401 Pol'!AE72</f>
        <v>0</v>
      </c>
      <c r="G40" s="111">
        <f>'01 R1758776401 Pol'!AF72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40</v>
      </c>
      <c r="C41" s="220" t="s">
        <v>41</v>
      </c>
      <c r="D41" s="221"/>
      <c r="E41" s="221"/>
      <c r="F41" s="114">
        <f>'01 R1758776401 Pol'!AE72</f>
        <v>0</v>
      </c>
      <c r="G41" s="107">
        <f>'01 R1758776401 Pol'!AF72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24" t="s">
        <v>49</v>
      </c>
      <c r="C42" s="225"/>
      <c r="D42" s="225"/>
      <c r="E42" s="226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51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52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53</v>
      </c>
      <c r="C49" s="227" t="s">
        <v>54</v>
      </c>
      <c r="D49" s="228"/>
      <c r="E49" s="228"/>
      <c r="F49" s="139" t="s">
        <v>25</v>
      </c>
      <c r="G49" s="133"/>
      <c r="H49" s="133"/>
      <c r="I49" s="133">
        <f>'01 R1758776401 Pol'!G62</f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55</v>
      </c>
      <c r="C50" s="227" t="s">
        <v>56</v>
      </c>
      <c r="D50" s="228"/>
      <c r="E50" s="228"/>
      <c r="F50" s="139" t="s">
        <v>26</v>
      </c>
      <c r="G50" s="133"/>
      <c r="H50" s="133"/>
      <c r="I50" s="133">
        <f>'01 R1758776401 Pol'!G8</f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57</v>
      </c>
      <c r="C51" s="227" t="s">
        <v>58</v>
      </c>
      <c r="D51" s="228"/>
      <c r="E51" s="228"/>
      <c r="F51" s="139" t="s">
        <v>26</v>
      </c>
      <c r="G51" s="133"/>
      <c r="H51" s="133"/>
      <c r="I51" s="133">
        <f>'01 R1758776401 Pol'!G10</f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59</v>
      </c>
      <c r="C52" s="227" t="s">
        <v>60</v>
      </c>
      <c r="D52" s="228"/>
      <c r="E52" s="228"/>
      <c r="F52" s="139" t="s">
        <v>27</v>
      </c>
      <c r="G52" s="133"/>
      <c r="H52" s="133"/>
      <c r="I52" s="133">
        <f>'01 R1758776401 Pol'!G25</f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61</v>
      </c>
      <c r="C53" s="227" t="s">
        <v>62</v>
      </c>
      <c r="D53" s="228"/>
      <c r="E53" s="228"/>
      <c r="F53" s="139" t="s">
        <v>27</v>
      </c>
      <c r="G53" s="133"/>
      <c r="H53" s="133"/>
      <c r="I53" s="133">
        <f>'01 R1758776401 Pol'!G42+'01 R1758776401 Pol'!G48</f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63</v>
      </c>
      <c r="C54" s="227" t="s">
        <v>64</v>
      </c>
      <c r="D54" s="228"/>
      <c r="E54" s="228"/>
      <c r="F54" s="139" t="s">
        <v>27</v>
      </c>
      <c r="G54" s="133"/>
      <c r="H54" s="133"/>
      <c r="I54" s="133">
        <f>'01 R1758776401 Pol'!G50</f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65</v>
      </c>
      <c r="C55" s="227" t="s">
        <v>66</v>
      </c>
      <c r="D55" s="228"/>
      <c r="E55" s="228"/>
      <c r="F55" s="139" t="s">
        <v>27</v>
      </c>
      <c r="G55" s="133"/>
      <c r="H55" s="133"/>
      <c r="I55" s="133">
        <f>'01 R1758776401 Pol'!G45+'01 R1758776401 Pol'!G52</f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67</v>
      </c>
      <c r="C56" s="227" t="s">
        <v>68</v>
      </c>
      <c r="D56" s="228"/>
      <c r="E56" s="228"/>
      <c r="F56" s="139" t="s">
        <v>27</v>
      </c>
      <c r="G56" s="133"/>
      <c r="H56" s="133"/>
      <c r="I56" s="133">
        <f>'01 R1758776401 Pol'!G56</f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69</v>
      </c>
      <c r="C57" s="227" t="s">
        <v>70</v>
      </c>
      <c r="D57" s="228"/>
      <c r="E57" s="228"/>
      <c r="F57" s="139" t="s">
        <v>27</v>
      </c>
      <c r="G57" s="133"/>
      <c r="H57" s="133"/>
      <c r="I57" s="133">
        <f>'01 R1758776401 Pol'!G60+'01 R1758776401 Pol'!G64</f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71</v>
      </c>
      <c r="C58" s="227" t="s">
        <v>28</v>
      </c>
      <c r="D58" s="228"/>
      <c r="E58" s="228"/>
      <c r="F58" s="139" t="s">
        <v>71</v>
      </c>
      <c r="G58" s="133"/>
      <c r="H58" s="133"/>
      <c r="I58" s="133">
        <f>'01 R1758776401 Pol'!G67</f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f>SUM(I49:I58)</f>
        <v>0</v>
      </c>
      <c r="J59" s="138">
        <f>SUM(J49:J58)</f>
        <v>0</v>
      </c>
    </row>
    <row r="60" spans="1:10" x14ac:dyDescent="0.2">
      <c r="F60" s="92"/>
      <c r="G60" s="91"/>
      <c r="H60" s="92"/>
      <c r="I60" s="91"/>
      <c r="J60" s="93"/>
    </row>
    <row r="61" spans="1:10" x14ac:dyDescent="0.2">
      <c r="F61" s="92"/>
      <c r="G61" s="91"/>
      <c r="H61" s="92"/>
      <c r="I61" s="91"/>
      <c r="J61" s="93"/>
    </row>
    <row r="62" spans="1:10" x14ac:dyDescent="0.2">
      <c r="F62" s="92"/>
      <c r="G62" s="91"/>
      <c r="H62" s="92"/>
      <c r="I62" s="91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8" t="s">
        <v>7</v>
      </c>
      <c r="B2" s="77"/>
      <c r="C2" s="231"/>
      <c r="D2" s="231"/>
      <c r="E2" s="231"/>
      <c r="F2" s="231"/>
      <c r="G2" s="232"/>
    </row>
    <row r="3" spans="1:7" ht="24.95" customHeight="1" x14ac:dyDescent="0.2">
      <c r="A3" s="78" t="s">
        <v>8</v>
      </c>
      <c r="B3" s="77"/>
      <c r="C3" s="231"/>
      <c r="D3" s="231"/>
      <c r="E3" s="231"/>
      <c r="F3" s="231"/>
      <c r="G3" s="232"/>
    </row>
    <row r="4" spans="1:7" ht="24.95" customHeight="1" x14ac:dyDescent="0.2">
      <c r="A4" s="78" t="s">
        <v>9</v>
      </c>
      <c r="B4" s="77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zoomScaleNormal="100" workbookViewId="0">
      <pane ySplit="7" topLeftCell="A8" activePane="bottomLeft" state="frozen"/>
      <selection pane="bottomLeft" activeCell="AA12" sqref="AA1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227</v>
      </c>
      <c r="B1" s="245"/>
      <c r="C1" s="245"/>
      <c r="D1" s="245"/>
      <c r="E1" s="245"/>
      <c r="F1" s="245"/>
      <c r="G1" s="245"/>
      <c r="AG1" t="s">
        <v>73</v>
      </c>
    </row>
    <row r="2" spans="1:60" ht="24.95" customHeight="1" x14ac:dyDescent="0.2">
      <c r="A2" s="143" t="s">
        <v>7</v>
      </c>
      <c r="B2" s="77" t="s">
        <v>46</v>
      </c>
      <c r="C2" s="246" t="s">
        <v>47</v>
      </c>
      <c r="D2" s="247"/>
      <c r="E2" s="247"/>
      <c r="F2" s="247"/>
      <c r="G2" s="248"/>
      <c r="AG2" t="s">
        <v>74</v>
      </c>
    </row>
    <row r="3" spans="1:60" ht="24.95" customHeight="1" x14ac:dyDescent="0.2">
      <c r="A3" s="143" t="s">
        <v>8</v>
      </c>
      <c r="B3" s="77" t="s">
        <v>42</v>
      </c>
      <c r="C3" s="246" t="s">
        <v>43</v>
      </c>
      <c r="D3" s="247"/>
      <c r="E3" s="247"/>
      <c r="F3" s="247"/>
      <c r="G3" s="248"/>
      <c r="AC3" s="90" t="s">
        <v>74</v>
      </c>
      <c r="AG3" t="s">
        <v>75</v>
      </c>
    </row>
    <row r="4" spans="1:60" ht="24.95" customHeight="1" x14ac:dyDescent="0.2">
      <c r="A4" s="144" t="s">
        <v>9</v>
      </c>
      <c r="B4" s="145" t="s">
        <v>40</v>
      </c>
      <c r="C4" s="249" t="s">
        <v>41</v>
      </c>
      <c r="D4" s="250"/>
      <c r="E4" s="250"/>
      <c r="F4" s="250"/>
      <c r="G4" s="251"/>
      <c r="AG4" t="s">
        <v>76</v>
      </c>
    </row>
    <row r="5" spans="1:60" x14ac:dyDescent="0.2">
      <c r="D5" s="142"/>
    </row>
    <row r="6" spans="1:60" ht="38.25" x14ac:dyDescent="0.2">
      <c r="A6" s="147" t="s">
        <v>77</v>
      </c>
      <c r="B6" s="149" t="s">
        <v>78</v>
      </c>
      <c r="C6" s="149" t="s">
        <v>79</v>
      </c>
      <c r="D6" s="148" t="s">
        <v>80</v>
      </c>
      <c r="E6" s="147" t="s">
        <v>81</v>
      </c>
      <c r="F6" s="146" t="s">
        <v>82</v>
      </c>
      <c r="G6" s="147" t="s">
        <v>30</v>
      </c>
      <c r="H6" s="150" t="s">
        <v>31</v>
      </c>
      <c r="I6" s="150" t="s">
        <v>83</v>
      </c>
      <c r="J6" s="150" t="s">
        <v>32</v>
      </c>
      <c r="K6" s="150" t="s">
        <v>84</v>
      </c>
      <c r="L6" s="150" t="s">
        <v>85</v>
      </c>
      <c r="M6" s="150" t="s">
        <v>86</v>
      </c>
      <c r="N6" s="150" t="s">
        <v>87</v>
      </c>
      <c r="O6" s="150" t="s">
        <v>88</v>
      </c>
      <c r="P6" s="150" t="s">
        <v>89</v>
      </c>
      <c r="Q6" s="150" t="s">
        <v>90</v>
      </c>
      <c r="R6" s="150" t="s">
        <v>91</v>
      </c>
      <c r="S6" s="150" t="s">
        <v>92</v>
      </c>
      <c r="T6" s="150" t="s">
        <v>93</v>
      </c>
      <c r="U6" s="150" t="s">
        <v>94</v>
      </c>
      <c r="V6" s="150" t="s">
        <v>95</v>
      </c>
      <c r="W6" s="150" t="s">
        <v>96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1" t="s">
        <v>97</v>
      </c>
      <c r="B8" s="162" t="s">
        <v>55</v>
      </c>
      <c r="C8" s="180" t="s">
        <v>56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60"/>
      <c r="O8" s="160">
        <f>SUM(O9:O9)</f>
        <v>0</v>
      </c>
      <c r="P8" s="160"/>
      <c r="Q8" s="160">
        <f>SUM(Q9:Q9)</f>
        <v>0</v>
      </c>
      <c r="R8" s="160"/>
      <c r="S8" s="160"/>
      <c r="T8" s="160"/>
      <c r="U8" s="160"/>
      <c r="V8" s="160">
        <f>SUM(V9:V9)</f>
        <v>0</v>
      </c>
      <c r="W8" s="160"/>
      <c r="AG8" t="s">
        <v>98</v>
      </c>
    </row>
    <row r="9" spans="1:60" ht="22.5" outlineLevel="1" x14ac:dyDescent="0.2">
      <c r="A9" s="173">
        <v>1</v>
      </c>
      <c r="B9" s="174" t="s">
        <v>99</v>
      </c>
      <c r="C9" s="181" t="s">
        <v>100</v>
      </c>
      <c r="D9" s="175" t="s">
        <v>101</v>
      </c>
      <c r="E9" s="176">
        <v>2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102</v>
      </c>
      <c r="T9" s="158" t="s">
        <v>103</v>
      </c>
      <c r="U9" s="158">
        <v>0</v>
      </c>
      <c r="V9" s="158">
        <f>ROUND(E9*U9,2)</f>
        <v>0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1" t="s">
        <v>97</v>
      </c>
      <c r="B10" s="162" t="s">
        <v>57</v>
      </c>
      <c r="C10" s="180" t="s">
        <v>58</v>
      </c>
      <c r="D10" s="163"/>
      <c r="E10" s="164"/>
      <c r="F10" s="165"/>
      <c r="G10" s="166">
        <f>SUMIF(AG11:AG24,"&lt;&gt;NOR",G11:G24)</f>
        <v>0</v>
      </c>
      <c r="H10" s="160"/>
      <c r="I10" s="160">
        <f>SUM(I11:I24)</f>
        <v>0</v>
      </c>
      <c r="J10" s="160"/>
      <c r="K10" s="160">
        <f>SUM(K11:K24)</f>
        <v>0</v>
      </c>
      <c r="L10" s="160"/>
      <c r="M10" s="160">
        <f>SUM(M11:M24)</f>
        <v>0</v>
      </c>
      <c r="N10" s="160"/>
      <c r="O10" s="160">
        <f>SUM(O11:O24)</f>
        <v>0.01</v>
      </c>
      <c r="P10" s="160"/>
      <c r="Q10" s="160">
        <f>SUM(Q11:Q24)</f>
        <v>0</v>
      </c>
      <c r="R10" s="160"/>
      <c r="S10" s="160"/>
      <c r="T10" s="160"/>
      <c r="U10" s="160"/>
      <c r="V10" s="160">
        <f>SUM(V11:V24)</f>
        <v>0</v>
      </c>
      <c r="W10" s="160"/>
      <c r="AG10" t="s">
        <v>98</v>
      </c>
    </row>
    <row r="11" spans="1:60" outlineLevel="1" x14ac:dyDescent="0.2">
      <c r="A11" s="173">
        <v>2</v>
      </c>
      <c r="B11" s="174" t="s">
        <v>105</v>
      </c>
      <c r="C11" s="181" t="s">
        <v>106</v>
      </c>
      <c r="D11" s="175" t="s">
        <v>101</v>
      </c>
      <c r="E11" s="176">
        <v>1</v>
      </c>
      <c r="F11" s="177"/>
      <c r="G11" s="178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102</v>
      </c>
      <c r="T11" s="158" t="s">
        <v>103</v>
      </c>
      <c r="U11" s="158">
        <v>0</v>
      </c>
      <c r="V11" s="158">
        <f>ROUND(E11*U11,2)</f>
        <v>0</v>
      </c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107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3">
        <v>3</v>
      </c>
      <c r="B12" s="174" t="s">
        <v>108</v>
      </c>
      <c r="C12" s="181" t="s">
        <v>109</v>
      </c>
      <c r="D12" s="175" t="s">
        <v>101</v>
      </c>
      <c r="E12" s="176">
        <v>1</v>
      </c>
      <c r="F12" s="177"/>
      <c r="G12" s="17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8"/>
      <c r="S12" s="158" t="s">
        <v>102</v>
      </c>
      <c r="T12" s="158" t="s">
        <v>103</v>
      </c>
      <c r="U12" s="158">
        <v>0</v>
      </c>
      <c r="V12" s="158">
        <f>ROUND(E12*U12,2)</f>
        <v>0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104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3">
        <v>4</v>
      </c>
      <c r="B13" s="174" t="s">
        <v>110</v>
      </c>
      <c r="C13" s="181" t="s">
        <v>111</v>
      </c>
      <c r="D13" s="175" t="s">
        <v>112</v>
      </c>
      <c r="E13" s="176">
        <v>10</v>
      </c>
      <c r="F13" s="177"/>
      <c r="G13" s="178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6.9999999999999994E-5</v>
      </c>
      <c r="O13" s="158">
        <f>ROUND(E13*N13,2)</f>
        <v>0</v>
      </c>
      <c r="P13" s="158">
        <v>0</v>
      </c>
      <c r="Q13" s="158">
        <f>ROUND(E13*P13,2)</f>
        <v>0</v>
      </c>
      <c r="R13" s="158" t="s">
        <v>113</v>
      </c>
      <c r="S13" s="158" t="s">
        <v>114</v>
      </c>
      <c r="T13" s="158" t="s">
        <v>115</v>
      </c>
      <c r="U13" s="158">
        <v>0</v>
      </c>
      <c r="V13" s="158">
        <f>ROUND(E13*U13,2)</f>
        <v>0</v>
      </c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104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67">
        <v>5</v>
      </c>
      <c r="B14" s="168" t="s">
        <v>116</v>
      </c>
      <c r="C14" s="182" t="s">
        <v>117</v>
      </c>
      <c r="D14" s="169" t="s">
        <v>118</v>
      </c>
      <c r="E14" s="170">
        <v>28</v>
      </c>
      <c r="F14" s="171"/>
      <c r="G14" s="172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8">
        <v>0</v>
      </c>
      <c r="O14" s="158">
        <f>ROUND(E14*N14,2)</f>
        <v>0</v>
      </c>
      <c r="P14" s="158">
        <v>0</v>
      </c>
      <c r="Q14" s="158">
        <f>ROUND(E14*P14,2)</f>
        <v>0</v>
      </c>
      <c r="R14" s="158"/>
      <c r="S14" s="158" t="s">
        <v>102</v>
      </c>
      <c r="T14" s="158" t="s">
        <v>119</v>
      </c>
      <c r="U14" s="158">
        <v>0</v>
      </c>
      <c r="V14" s="158">
        <f>ROUND(E14*U14,2)</f>
        <v>0</v>
      </c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3">
        <v>6</v>
      </c>
      <c r="B15" s="174" t="s">
        <v>120</v>
      </c>
      <c r="C15" s="181" t="s">
        <v>121</v>
      </c>
      <c r="D15" s="175" t="s">
        <v>112</v>
      </c>
      <c r="E15" s="176">
        <v>50</v>
      </c>
      <c r="F15" s="177"/>
      <c r="G15" s="178">
        <f t="shared" ref="G15:G24" si="0">ROUND(E15*F15,2)</f>
        <v>0</v>
      </c>
      <c r="H15" s="159"/>
      <c r="I15" s="158">
        <f t="shared" ref="I15:I24" si="1">ROUND(E15*H15,2)</f>
        <v>0</v>
      </c>
      <c r="J15" s="159"/>
      <c r="K15" s="158">
        <f t="shared" ref="K15:K24" si="2">ROUND(E15*J15,2)</f>
        <v>0</v>
      </c>
      <c r="L15" s="158">
        <v>21</v>
      </c>
      <c r="M15" s="158">
        <f t="shared" ref="M15:M24" si="3">G15*(1+L15/100)</f>
        <v>0</v>
      </c>
      <c r="N15" s="158">
        <v>1.2999999999999999E-4</v>
      </c>
      <c r="O15" s="158">
        <f t="shared" ref="O15:O24" si="4">ROUND(E15*N15,2)</f>
        <v>0.01</v>
      </c>
      <c r="P15" s="158">
        <v>0</v>
      </c>
      <c r="Q15" s="158">
        <f t="shared" ref="Q15:Q24" si="5">ROUND(E15*P15,2)</f>
        <v>0</v>
      </c>
      <c r="R15" s="158" t="s">
        <v>113</v>
      </c>
      <c r="S15" s="158" t="s">
        <v>114</v>
      </c>
      <c r="T15" s="158" t="s">
        <v>115</v>
      </c>
      <c r="U15" s="158">
        <v>0</v>
      </c>
      <c r="V15" s="158">
        <f t="shared" ref="V15:V24" si="6">ROUND(E15*U15,2)</f>
        <v>0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104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3">
        <v>7</v>
      </c>
      <c r="B16" s="174" t="s">
        <v>122</v>
      </c>
      <c r="C16" s="181" t="s">
        <v>123</v>
      </c>
      <c r="D16" s="175" t="s">
        <v>112</v>
      </c>
      <c r="E16" s="176">
        <v>30</v>
      </c>
      <c r="F16" s="177"/>
      <c r="G16" s="178">
        <f t="shared" si="0"/>
        <v>0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0</v>
      </c>
      <c r="N16" s="158">
        <v>1.6000000000000001E-4</v>
      </c>
      <c r="O16" s="158">
        <f t="shared" si="4"/>
        <v>0</v>
      </c>
      <c r="P16" s="158">
        <v>0</v>
      </c>
      <c r="Q16" s="158">
        <f t="shared" si="5"/>
        <v>0</v>
      </c>
      <c r="R16" s="158" t="s">
        <v>113</v>
      </c>
      <c r="S16" s="158" t="s">
        <v>114</v>
      </c>
      <c r="T16" s="158" t="s">
        <v>115</v>
      </c>
      <c r="U16" s="158">
        <v>0</v>
      </c>
      <c r="V16" s="158">
        <f t="shared" si="6"/>
        <v>0</v>
      </c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104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3">
        <v>8</v>
      </c>
      <c r="B17" s="174" t="s">
        <v>124</v>
      </c>
      <c r="C17" s="181" t="s">
        <v>125</v>
      </c>
      <c r="D17" s="175" t="s">
        <v>101</v>
      </c>
      <c r="E17" s="176">
        <v>1</v>
      </c>
      <c r="F17" s="177"/>
      <c r="G17" s="178">
        <f t="shared" si="0"/>
        <v>0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0</v>
      </c>
      <c r="N17" s="158">
        <v>2.2000000000000001E-4</v>
      </c>
      <c r="O17" s="158">
        <f t="shared" si="4"/>
        <v>0</v>
      </c>
      <c r="P17" s="158">
        <v>0</v>
      </c>
      <c r="Q17" s="158">
        <f t="shared" si="5"/>
        <v>0</v>
      </c>
      <c r="R17" s="158" t="s">
        <v>113</v>
      </c>
      <c r="S17" s="158" t="s">
        <v>114</v>
      </c>
      <c r="T17" s="158" t="s">
        <v>115</v>
      </c>
      <c r="U17" s="158">
        <v>0</v>
      </c>
      <c r="V17" s="158">
        <f t="shared" si="6"/>
        <v>0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104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3">
        <v>9</v>
      </c>
      <c r="B18" s="174" t="s">
        <v>126</v>
      </c>
      <c r="C18" s="181" t="s">
        <v>127</v>
      </c>
      <c r="D18" s="175" t="s">
        <v>101</v>
      </c>
      <c r="E18" s="176">
        <v>2</v>
      </c>
      <c r="F18" s="177"/>
      <c r="G18" s="178">
        <f t="shared" si="0"/>
        <v>0</v>
      </c>
      <c r="H18" s="159"/>
      <c r="I18" s="158">
        <f t="shared" si="1"/>
        <v>0</v>
      </c>
      <c r="J18" s="159"/>
      <c r="K18" s="158">
        <f t="shared" si="2"/>
        <v>0</v>
      </c>
      <c r="L18" s="158">
        <v>21</v>
      </c>
      <c r="M18" s="158">
        <f t="shared" si="3"/>
        <v>0</v>
      </c>
      <c r="N18" s="158">
        <v>3.0000000000000001E-5</v>
      </c>
      <c r="O18" s="158">
        <f t="shared" si="4"/>
        <v>0</v>
      </c>
      <c r="P18" s="158">
        <v>0</v>
      </c>
      <c r="Q18" s="158">
        <f t="shared" si="5"/>
        <v>0</v>
      </c>
      <c r="R18" s="158" t="s">
        <v>113</v>
      </c>
      <c r="S18" s="158" t="s">
        <v>114</v>
      </c>
      <c r="T18" s="158" t="s">
        <v>115</v>
      </c>
      <c r="U18" s="158">
        <v>0</v>
      </c>
      <c r="V18" s="158">
        <f t="shared" si="6"/>
        <v>0</v>
      </c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104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3">
        <v>10</v>
      </c>
      <c r="B19" s="174" t="s">
        <v>128</v>
      </c>
      <c r="C19" s="181" t="s">
        <v>129</v>
      </c>
      <c r="D19" s="175" t="s">
        <v>101</v>
      </c>
      <c r="E19" s="176">
        <v>1</v>
      </c>
      <c r="F19" s="177"/>
      <c r="G19" s="178">
        <f t="shared" si="0"/>
        <v>0</v>
      </c>
      <c r="H19" s="159"/>
      <c r="I19" s="158">
        <f t="shared" si="1"/>
        <v>0</v>
      </c>
      <c r="J19" s="159"/>
      <c r="K19" s="158">
        <f t="shared" si="2"/>
        <v>0</v>
      </c>
      <c r="L19" s="158">
        <v>21</v>
      </c>
      <c r="M19" s="158">
        <f t="shared" si="3"/>
        <v>0</v>
      </c>
      <c r="N19" s="158">
        <v>1.0000000000000001E-5</v>
      </c>
      <c r="O19" s="158">
        <f t="shared" si="4"/>
        <v>0</v>
      </c>
      <c r="P19" s="158">
        <v>0</v>
      </c>
      <c r="Q19" s="158">
        <f t="shared" si="5"/>
        <v>0</v>
      </c>
      <c r="R19" s="158" t="s">
        <v>113</v>
      </c>
      <c r="S19" s="158" t="s">
        <v>114</v>
      </c>
      <c r="T19" s="158" t="s">
        <v>115</v>
      </c>
      <c r="U19" s="158">
        <v>0</v>
      </c>
      <c r="V19" s="158">
        <f t="shared" si="6"/>
        <v>0</v>
      </c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104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3">
        <v>11</v>
      </c>
      <c r="B20" s="174" t="s">
        <v>130</v>
      </c>
      <c r="C20" s="181" t="s">
        <v>131</v>
      </c>
      <c r="D20" s="175" t="s">
        <v>101</v>
      </c>
      <c r="E20" s="176">
        <v>2</v>
      </c>
      <c r="F20" s="177"/>
      <c r="G20" s="178">
        <f t="shared" si="0"/>
        <v>0</v>
      </c>
      <c r="H20" s="159"/>
      <c r="I20" s="158">
        <f t="shared" si="1"/>
        <v>0</v>
      </c>
      <c r="J20" s="159"/>
      <c r="K20" s="158">
        <f t="shared" si="2"/>
        <v>0</v>
      </c>
      <c r="L20" s="158">
        <v>21</v>
      </c>
      <c r="M20" s="158">
        <f t="shared" si="3"/>
        <v>0</v>
      </c>
      <c r="N20" s="158">
        <v>5.0000000000000002E-5</v>
      </c>
      <c r="O20" s="158">
        <f t="shared" si="4"/>
        <v>0</v>
      </c>
      <c r="P20" s="158">
        <v>0</v>
      </c>
      <c r="Q20" s="158">
        <f t="shared" si="5"/>
        <v>0</v>
      </c>
      <c r="R20" s="158" t="s">
        <v>113</v>
      </c>
      <c r="S20" s="158" t="s">
        <v>114</v>
      </c>
      <c r="T20" s="158" t="s">
        <v>103</v>
      </c>
      <c r="U20" s="158">
        <v>0</v>
      </c>
      <c r="V20" s="158">
        <f t="shared" si="6"/>
        <v>0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3">
        <v>12</v>
      </c>
      <c r="B21" s="174" t="s">
        <v>132</v>
      </c>
      <c r="C21" s="181" t="s">
        <v>133</v>
      </c>
      <c r="D21" s="175" t="s">
        <v>101</v>
      </c>
      <c r="E21" s="176">
        <v>2</v>
      </c>
      <c r="F21" s="177"/>
      <c r="G21" s="178">
        <f t="shared" si="0"/>
        <v>0</v>
      </c>
      <c r="H21" s="159"/>
      <c r="I21" s="158">
        <f t="shared" si="1"/>
        <v>0</v>
      </c>
      <c r="J21" s="159"/>
      <c r="K21" s="158">
        <f t="shared" si="2"/>
        <v>0</v>
      </c>
      <c r="L21" s="158">
        <v>21</v>
      </c>
      <c r="M21" s="158">
        <f t="shared" si="3"/>
        <v>0</v>
      </c>
      <c r="N21" s="158">
        <v>0</v>
      </c>
      <c r="O21" s="158">
        <f t="shared" si="4"/>
        <v>0</v>
      </c>
      <c r="P21" s="158">
        <v>0</v>
      </c>
      <c r="Q21" s="158">
        <f t="shared" si="5"/>
        <v>0</v>
      </c>
      <c r="R21" s="158"/>
      <c r="S21" s="158" t="s">
        <v>102</v>
      </c>
      <c r="T21" s="158" t="s">
        <v>103</v>
      </c>
      <c r="U21" s="158">
        <v>0</v>
      </c>
      <c r="V21" s="158">
        <f t="shared" si="6"/>
        <v>0</v>
      </c>
      <c r="W21" s="158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104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3">
        <v>13</v>
      </c>
      <c r="B22" s="174" t="s">
        <v>134</v>
      </c>
      <c r="C22" s="181" t="s">
        <v>135</v>
      </c>
      <c r="D22" s="175" t="s">
        <v>101</v>
      </c>
      <c r="E22" s="176">
        <v>2</v>
      </c>
      <c r="F22" s="177"/>
      <c r="G22" s="178">
        <f t="shared" si="0"/>
        <v>0</v>
      </c>
      <c r="H22" s="159"/>
      <c r="I22" s="158">
        <f t="shared" si="1"/>
        <v>0</v>
      </c>
      <c r="J22" s="159"/>
      <c r="K22" s="158">
        <f t="shared" si="2"/>
        <v>0</v>
      </c>
      <c r="L22" s="158">
        <v>21</v>
      </c>
      <c r="M22" s="158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8"/>
      <c r="S22" s="158" t="s">
        <v>102</v>
      </c>
      <c r="T22" s="158" t="s">
        <v>103</v>
      </c>
      <c r="U22" s="158">
        <v>0</v>
      </c>
      <c r="V22" s="158">
        <f t="shared" si="6"/>
        <v>0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3">
        <v>14</v>
      </c>
      <c r="B23" s="174" t="s">
        <v>136</v>
      </c>
      <c r="C23" s="181" t="s">
        <v>137</v>
      </c>
      <c r="D23" s="175" t="s">
        <v>101</v>
      </c>
      <c r="E23" s="176">
        <v>10</v>
      </c>
      <c r="F23" s="177"/>
      <c r="G23" s="178">
        <f t="shared" si="0"/>
        <v>0</v>
      </c>
      <c r="H23" s="159"/>
      <c r="I23" s="158">
        <f t="shared" si="1"/>
        <v>0</v>
      </c>
      <c r="J23" s="159"/>
      <c r="K23" s="158">
        <f t="shared" si="2"/>
        <v>0</v>
      </c>
      <c r="L23" s="158">
        <v>21</v>
      </c>
      <c r="M23" s="158">
        <f t="shared" si="3"/>
        <v>0</v>
      </c>
      <c r="N23" s="158">
        <v>0</v>
      </c>
      <c r="O23" s="158">
        <f t="shared" si="4"/>
        <v>0</v>
      </c>
      <c r="P23" s="158">
        <v>0</v>
      </c>
      <c r="Q23" s="158">
        <f t="shared" si="5"/>
        <v>0</v>
      </c>
      <c r="R23" s="158"/>
      <c r="S23" s="158" t="s">
        <v>102</v>
      </c>
      <c r="T23" s="158" t="s">
        <v>103</v>
      </c>
      <c r="U23" s="158">
        <v>0</v>
      </c>
      <c r="V23" s="158">
        <f t="shared" si="6"/>
        <v>0</v>
      </c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104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3">
        <v>15</v>
      </c>
      <c r="B24" s="174" t="s">
        <v>138</v>
      </c>
      <c r="C24" s="181" t="s">
        <v>139</v>
      </c>
      <c r="D24" s="175" t="s">
        <v>140</v>
      </c>
      <c r="E24" s="176">
        <v>1</v>
      </c>
      <c r="F24" s="177"/>
      <c r="G24" s="178">
        <f t="shared" si="0"/>
        <v>0</v>
      </c>
      <c r="H24" s="159"/>
      <c r="I24" s="158">
        <f t="shared" si="1"/>
        <v>0</v>
      </c>
      <c r="J24" s="159"/>
      <c r="K24" s="158">
        <f t="shared" si="2"/>
        <v>0</v>
      </c>
      <c r="L24" s="158">
        <v>21</v>
      </c>
      <c r="M24" s="158">
        <f t="shared" si="3"/>
        <v>0</v>
      </c>
      <c r="N24" s="158">
        <v>0</v>
      </c>
      <c r="O24" s="158">
        <f t="shared" si="4"/>
        <v>0</v>
      </c>
      <c r="P24" s="158">
        <v>0</v>
      </c>
      <c r="Q24" s="158">
        <f t="shared" si="5"/>
        <v>0</v>
      </c>
      <c r="R24" s="158" t="s">
        <v>113</v>
      </c>
      <c r="S24" s="158" t="s">
        <v>114</v>
      </c>
      <c r="T24" s="158" t="s">
        <v>103</v>
      </c>
      <c r="U24" s="158">
        <v>0</v>
      </c>
      <c r="V24" s="158">
        <f t="shared" si="6"/>
        <v>0</v>
      </c>
      <c r="W24" s="158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104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1" t="s">
        <v>97</v>
      </c>
      <c r="B25" s="162" t="s">
        <v>59</v>
      </c>
      <c r="C25" s="180" t="s">
        <v>60</v>
      </c>
      <c r="D25" s="163"/>
      <c r="E25" s="164"/>
      <c r="F25" s="165"/>
      <c r="G25" s="166">
        <f>SUMIF(AG26:AG41,"&lt;&gt;NOR",G26:G41)</f>
        <v>0</v>
      </c>
      <c r="H25" s="160"/>
      <c r="I25" s="160">
        <f>SUM(I26:I41)</f>
        <v>0</v>
      </c>
      <c r="J25" s="160"/>
      <c r="K25" s="160">
        <f>SUM(K26:K41)</f>
        <v>0</v>
      </c>
      <c r="L25" s="160"/>
      <c r="M25" s="160">
        <f>SUM(M26:M41)</f>
        <v>0</v>
      </c>
      <c r="N25" s="160"/>
      <c r="O25" s="160">
        <f>SUM(O26:O41)</f>
        <v>0.02</v>
      </c>
      <c r="P25" s="160"/>
      <c r="Q25" s="160">
        <f>SUM(Q26:Q41)</f>
        <v>0</v>
      </c>
      <c r="R25" s="160"/>
      <c r="S25" s="160"/>
      <c r="T25" s="160"/>
      <c r="U25" s="160"/>
      <c r="V25" s="160">
        <f>SUM(V26:V41)</f>
        <v>14.63</v>
      </c>
      <c r="W25" s="160"/>
      <c r="AG25" t="s">
        <v>98</v>
      </c>
    </row>
    <row r="26" spans="1:60" outlineLevel="1" x14ac:dyDescent="0.2">
      <c r="A26" s="173">
        <v>16</v>
      </c>
      <c r="B26" s="174" t="s">
        <v>141</v>
      </c>
      <c r="C26" s="181" t="s">
        <v>142</v>
      </c>
      <c r="D26" s="175" t="s">
        <v>112</v>
      </c>
      <c r="E26" s="176">
        <v>32</v>
      </c>
      <c r="F26" s="177"/>
      <c r="G26" s="178">
        <f t="shared" ref="G26:G41" si="7">ROUND(E26*F26,2)</f>
        <v>0</v>
      </c>
      <c r="H26" s="159"/>
      <c r="I26" s="158">
        <f t="shared" ref="I26:I41" si="8">ROUND(E26*H26,2)</f>
        <v>0</v>
      </c>
      <c r="J26" s="159"/>
      <c r="K26" s="158">
        <f t="shared" ref="K26:K41" si="9">ROUND(E26*J26,2)</f>
        <v>0</v>
      </c>
      <c r="L26" s="158">
        <v>21</v>
      </c>
      <c r="M26" s="158">
        <f t="shared" ref="M26:M41" si="10">G26*(1+L26/100)</f>
        <v>0</v>
      </c>
      <c r="N26" s="158">
        <v>0</v>
      </c>
      <c r="O26" s="158">
        <f t="shared" ref="O26:O41" si="11">ROUND(E26*N26,2)</f>
        <v>0</v>
      </c>
      <c r="P26" s="158">
        <v>0</v>
      </c>
      <c r="Q26" s="158">
        <f t="shared" ref="Q26:Q41" si="12">ROUND(E26*P26,2)</f>
        <v>0</v>
      </c>
      <c r="R26" s="158"/>
      <c r="S26" s="158" t="s">
        <v>102</v>
      </c>
      <c r="T26" s="158" t="s">
        <v>103</v>
      </c>
      <c r="U26" s="158">
        <v>0</v>
      </c>
      <c r="V26" s="158">
        <f t="shared" ref="V26:V41" si="13">ROUND(E26*U26,2)</f>
        <v>0</v>
      </c>
      <c r="W26" s="158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143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3">
        <v>17</v>
      </c>
      <c r="B27" s="174" t="s">
        <v>144</v>
      </c>
      <c r="C27" s="181" t="s">
        <v>145</v>
      </c>
      <c r="D27" s="175" t="s">
        <v>112</v>
      </c>
      <c r="E27" s="176">
        <v>15</v>
      </c>
      <c r="F27" s="177"/>
      <c r="G27" s="178">
        <f t="shared" si="7"/>
        <v>0</v>
      </c>
      <c r="H27" s="159"/>
      <c r="I27" s="158">
        <f t="shared" si="8"/>
        <v>0</v>
      </c>
      <c r="J27" s="159"/>
      <c r="K27" s="158">
        <f t="shared" si="9"/>
        <v>0</v>
      </c>
      <c r="L27" s="158">
        <v>21</v>
      </c>
      <c r="M27" s="158">
        <f t="shared" si="10"/>
        <v>0</v>
      </c>
      <c r="N27" s="158">
        <v>0</v>
      </c>
      <c r="O27" s="158">
        <f t="shared" si="11"/>
        <v>0</v>
      </c>
      <c r="P27" s="158">
        <v>0</v>
      </c>
      <c r="Q27" s="158">
        <f t="shared" si="12"/>
        <v>0</v>
      </c>
      <c r="R27" s="158"/>
      <c r="S27" s="158" t="s">
        <v>102</v>
      </c>
      <c r="T27" s="158" t="s">
        <v>103</v>
      </c>
      <c r="U27" s="158">
        <v>0</v>
      </c>
      <c r="V27" s="158">
        <f t="shared" si="13"/>
        <v>0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143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3">
        <v>18</v>
      </c>
      <c r="B28" s="174" t="s">
        <v>146</v>
      </c>
      <c r="C28" s="181" t="s">
        <v>147</v>
      </c>
      <c r="D28" s="175" t="s">
        <v>101</v>
      </c>
      <c r="E28" s="176">
        <v>2</v>
      </c>
      <c r="F28" s="177"/>
      <c r="G28" s="178">
        <f t="shared" si="7"/>
        <v>0</v>
      </c>
      <c r="H28" s="159"/>
      <c r="I28" s="158">
        <f t="shared" si="8"/>
        <v>0</v>
      </c>
      <c r="J28" s="159"/>
      <c r="K28" s="158">
        <f t="shared" si="9"/>
        <v>0</v>
      </c>
      <c r="L28" s="158">
        <v>21</v>
      </c>
      <c r="M28" s="158">
        <f t="shared" si="10"/>
        <v>0</v>
      </c>
      <c r="N28" s="158">
        <v>0</v>
      </c>
      <c r="O28" s="158">
        <f t="shared" si="11"/>
        <v>0</v>
      </c>
      <c r="P28" s="158">
        <v>0</v>
      </c>
      <c r="Q28" s="158">
        <f t="shared" si="12"/>
        <v>0</v>
      </c>
      <c r="R28" s="158"/>
      <c r="S28" s="158" t="s">
        <v>102</v>
      </c>
      <c r="T28" s="158" t="s">
        <v>103</v>
      </c>
      <c r="U28" s="158">
        <v>0</v>
      </c>
      <c r="V28" s="158">
        <f t="shared" si="13"/>
        <v>0</v>
      </c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143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3">
        <v>19</v>
      </c>
      <c r="B29" s="174" t="s">
        <v>148</v>
      </c>
      <c r="C29" s="181" t="s">
        <v>149</v>
      </c>
      <c r="D29" s="175" t="s">
        <v>101</v>
      </c>
      <c r="E29" s="176">
        <v>2</v>
      </c>
      <c r="F29" s="177"/>
      <c r="G29" s="178">
        <f t="shared" si="7"/>
        <v>0</v>
      </c>
      <c r="H29" s="159"/>
      <c r="I29" s="158">
        <f t="shared" si="8"/>
        <v>0</v>
      </c>
      <c r="J29" s="159"/>
      <c r="K29" s="158">
        <f t="shared" si="9"/>
        <v>0</v>
      </c>
      <c r="L29" s="158">
        <v>21</v>
      </c>
      <c r="M29" s="158">
        <f t="shared" si="10"/>
        <v>0</v>
      </c>
      <c r="N29" s="158">
        <v>0</v>
      </c>
      <c r="O29" s="158">
        <f t="shared" si="11"/>
        <v>0</v>
      </c>
      <c r="P29" s="158">
        <v>0</v>
      </c>
      <c r="Q29" s="158">
        <f t="shared" si="12"/>
        <v>0</v>
      </c>
      <c r="R29" s="158"/>
      <c r="S29" s="158" t="s">
        <v>102</v>
      </c>
      <c r="T29" s="158" t="s">
        <v>103</v>
      </c>
      <c r="U29" s="158">
        <v>0</v>
      </c>
      <c r="V29" s="158">
        <f t="shared" si="13"/>
        <v>0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143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3">
        <v>20</v>
      </c>
      <c r="B30" s="174" t="s">
        <v>150</v>
      </c>
      <c r="C30" s="181" t="s">
        <v>151</v>
      </c>
      <c r="D30" s="175" t="s">
        <v>112</v>
      </c>
      <c r="E30" s="176">
        <v>10</v>
      </c>
      <c r="F30" s="177"/>
      <c r="G30" s="178">
        <f t="shared" si="7"/>
        <v>0</v>
      </c>
      <c r="H30" s="159"/>
      <c r="I30" s="158">
        <f t="shared" si="8"/>
        <v>0</v>
      </c>
      <c r="J30" s="159"/>
      <c r="K30" s="158">
        <f t="shared" si="9"/>
        <v>0</v>
      </c>
      <c r="L30" s="158">
        <v>21</v>
      </c>
      <c r="M30" s="158">
        <f t="shared" si="10"/>
        <v>0</v>
      </c>
      <c r="N30" s="158">
        <v>0</v>
      </c>
      <c r="O30" s="158">
        <f t="shared" si="11"/>
        <v>0</v>
      </c>
      <c r="P30" s="158">
        <v>0</v>
      </c>
      <c r="Q30" s="158">
        <f t="shared" si="12"/>
        <v>0</v>
      </c>
      <c r="R30" s="158"/>
      <c r="S30" s="158" t="s">
        <v>114</v>
      </c>
      <c r="T30" s="158" t="s">
        <v>103</v>
      </c>
      <c r="U30" s="158">
        <v>4.6330000000000003E-2</v>
      </c>
      <c r="V30" s="158">
        <f t="shared" si="13"/>
        <v>0.46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143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3">
        <v>21</v>
      </c>
      <c r="B31" s="174" t="s">
        <v>152</v>
      </c>
      <c r="C31" s="181" t="s">
        <v>153</v>
      </c>
      <c r="D31" s="175" t="s">
        <v>118</v>
      </c>
      <c r="E31" s="176">
        <v>28</v>
      </c>
      <c r="F31" s="177"/>
      <c r="G31" s="178">
        <f t="shared" si="7"/>
        <v>0</v>
      </c>
      <c r="H31" s="159"/>
      <c r="I31" s="158">
        <f t="shared" si="8"/>
        <v>0</v>
      </c>
      <c r="J31" s="159"/>
      <c r="K31" s="158">
        <f t="shared" si="9"/>
        <v>0</v>
      </c>
      <c r="L31" s="158">
        <v>21</v>
      </c>
      <c r="M31" s="158">
        <f t="shared" si="10"/>
        <v>0</v>
      </c>
      <c r="N31" s="158">
        <v>0</v>
      </c>
      <c r="O31" s="158">
        <f t="shared" si="11"/>
        <v>0</v>
      </c>
      <c r="P31" s="158">
        <v>0</v>
      </c>
      <c r="Q31" s="158">
        <f t="shared" si="12"/>
        <v>0</v>
      </c>
      <c r="R31" s="158"/>
      <c r="S31" s="158" t="s">
        <v>102</v>
      </c>
      <c r="T31" s="158" t="s">
        <v>103</v>
      </c>
      <c r="U31" s="158">
        <v>0</v>
      </c>
      <c r="V31" s="158">
        <f t="shared" si="13"/>
        <v>0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143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3">
        <v>22</v>
      </c>
      <c r="B32" s="174" t="s">
        <v>154</v>
      </c>
      <c r="C32" s="181" t="s">
        <v>155</v>
      </c>
      <c r="D32" s="175" t="s">
        <v>112</v>
      </c>
      <c r="E32" s="176">
        <v>50</v>
      </c>
      <c r="F32" s="177"/>
      <c r="G32" s="178">
        <f t="shared" si="7"/>
        <v>0</v>
      </c>
      <c r="H32" s="159"/>
      <c r="I32" s="158">
        <f t="shared" si="8"/>
        <v>0</v>
      </c>
      <c r="J32" s="159"/>
      <c r="K32" s="158">
        <f t="shared" si="9"/>
        <v>0</v>
      </c>
      <c r="L32" s="158">
        <v>21</v>
      </c>
      <c r="M32" s="158">
        <f t="shared" si="10"/>
        <v>0</v>
      </c>
      <c r="N32" s="158">
        <v>0</v>
      </c>
      <c r="O32" s="158">
        <f t="shared" si="11"/>
        <v>0</v>
      </c>
      <c r="P32" s="158">
        <v>0</v>
      </c>
      <c r="Q32" s="158">
        <f t="shared" si="12"/>
        <v>0</v>
      </c>
      <c r="R32" s="158"/>
      <c r="S32" s="158" t="s">
        <v>114</v>
      </c>
      <c r="T32" s="158" t="s">
        <v>115</v>
      </c>
      <c r="U32" s="158">
        <v>5.0959999999999998E-2</v>
      </c>
      <c r="V32" s="158">
        <f t="shared" si="13"/>
        <v>2.5499999999999998</v>
      </c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143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3">
        <v>23</v>
      </c>
      <c r="B33" s="174" t="s">
        <v>156</v>
      </c>
      <c r="C33" s="181" t="s">
        <v>157</v>
      </c>
      <c r="D33" s="175" t="s">
        <v>112</v>
      </c>
      <c r="E33" s="176">
        <v>30</v>
      </c>
      <c r="F33" s="177"/>
      <c r="G33" s="178">
        <f t="shared" si="7"/>
        <v>0</v>
      </c>
      <c r="H33" s="159"/>
      <c r="I33" s="158">
        <f t="shared" si="8"/>
        <v>0</v>
      </c>
      <c r="J33" s="159"/>
      <c r="K33" s="158">
        <f t="shared" si="9"/>
        <v>0</v>
      </c>
      <c r="L33" s="158">
        <v>21</v>
      </c>
      <c r="M33" s="158">
        <f t="shared" si="10"/>
        <v>0</v>
      </c>
      <c r="N33" s="158">
        <v>0</v>
      </c>
      <c r="O33" s="158">
        <f t="shared" si="11"/>
        <v>0</v>
      </c>
      <c r="P33" s="158">
        <v>0</v>
      </c>
      <c r="Q33" s="158">
        <f t="shared" si="12"/>
        <v>0</v>
      </c>
      <c r="R33" s="158"/>
      <c r="S33" s="158" t="s">
        <v>114</v>
      </c>
      <c r="T33" s="158" t="s">
        <v>114</v>
      </c>
      <c r="U33" s="158">
        <v>8.0170000000000005E-2</v>
      </c>
      <c r="V33" s="158">
        <f t="shared" si="13"/>
        <v>2.41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3">
        <v>24</v>
      </c>
      <c r="B34" s="174" t="s">
        <v>158</v>
      </c>
      <c r="C34" s="181" t="s">
        <v>159</v>
      </c>
      <c r="D34" s="175" t="s">
        <v>112</v>
      </c>
      <c r="E34" s="176">
        <v>30</v>
      </c>
      <c r="F34" s="177"/>
      <c r="G34" s="178">
        <f t="shared" si="7"/>
        <v>0</v>
      </c>
      <c r="H34" s="159"/>
      <c r="I34" s="158">
        <f t="shared" si="8"/>
        <v>0</v>
      </c>
      <c r="J34" s="159"/>
      <c r="K34" s="158">
        <f t="shared" si="9"/>
        <v>0</v>
      </c>
      <c r="L34" s="158">
        <v>21</v>
      </c>
      <c r="M34" s="158">
        <f t="shared" si="10"/>
        <v>0</v>
      </c>
      <c r="N34" s="158">
        <v>0</v>
      </c>
      <c r="O34" s="158">
        <f t="shared" si="11"/>
        <v>0</v>
      </c>
      <c r="P34" s="158">
        <v>0</v>
      </c>
      <c r="Q34" s="158">
        <f t="shared" si="12"/>
        <v>0</v>
      </c>
      <c r="R34" s="158"/>
      <c r="S34" s="158" t="s">
        <v>114</v>
      </c>
      <c r="T34" s="158" t="s">
        <v>103</v>
      </c>
      <c r="U34" s="158">
        <v>7.0000000000000007E-2</v>
      </c>
      <c r="V34" s="158">
        <f t="shared" si="13"/>
        <v>2.1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143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3">
        <v>25</v>
      </c>
      <c r="B35" s="174" t="s">
        <v>160</v>
      </c>
      <c r="C35" s="181" t="s">
        <v>161</v>
      </c>
      <c r="D35" s="175" t="s">
        <v>101</v>
      </c>
      <c r="E35" s="176">
        <v>1</v>
      </c>
      <c r="F35" s="177"/>
      <c r="G35" s="178">
        <f t="shared" si="7"/>
        <v>0</v>
      </c>
      <c r="H35" s="159"/>
      <c r="I35" s="158">
        <f t="shared" si="8"/>
        <v>0</v>
      </c>
      <c r="J35" s="159"/>
      <c r="K35" s="158">
        <f t="shared" si="9"/>
        <v>0</v>
      </c>
      <c r="L35" s="158">
        <v>21</v>
      </c>
      <c r="M35" s="158">
        <f t="shared" si="10"/>
        <v>0</v>
      </c>
      <c r="N35" s="158">
        <v>3.2000000000000003E-4</v>
      </c>
      <c r="O35" s="158">
        <f t="shared" si="11"/>
        <v>0</v>
      </c>
      <c r="P35" s="158">
        <v>0</v>
      </c>
      <c r="Q35" s="158">
        <f t="shared" si="12"/>
        <v>0</v>
      </c>
      <c r="R35" s="158"/>
      <c r="S35" s="158" t="s">
        <v>114</v>
      </c>
      <c r="T35" s="158" t="s">
        <v>115</v>
      </c>
      <c r="U35" s="158">
        <v>0.54700000000000004</v>
      </c>
      <c r="V35" s="158">
        <f t="shared" si="13"/>
        <v>0.55000000000000004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143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3">
        <v>26</v>
      </c>
      <c r="B36" s="174" t="s">
        <v>162</v>
      </c>
      <c r="C36" s="181" t="s">
        <v>163</v>
      </c>
      <c r="D36" s="175" t="s">
        <v>101</v>
      </c>
      <c r="E36" s="176">
        <v>2</v>
      </c>
      <c r="F36" s="177"/>
      <c r="G36" s="178">
        <f t="shared" si="7"/>
        <v>0</v>
      </c>
      <c r="H36" s="159"/>
      <c r="I36" s="158">
        <f t="shared" si="8"/>
        <v>0</v>
      </c>
      <c r="J36" s="159"/>
      <c r="K36" s="158">
        <f t="shared" si="9"/>
        <v>0</v>
      </c>
      <c r="L36" s="158">
        <v>21</v>
      </c>
      <c r="M36" s="158">
        <f t="shared" si="10"/>
        <v>0</v>
      </c>
      <c r="N36" s="158">
        <v>1.2999999999999999E-4</v>
      </c>
      <c r="O36" s="158">
        <f t="shared" si="11"/>
        <v>0</v>
      </c>
      <c r="P36" s="158">
        <v>0</v>
      </c>
      <c r="Q36" s="158">
        <f t="shared" si="12"/>
        <v>0</v>
      </c>
      <c r="R36" s="158"/>
      <c r="S36" s="158" t="s">
        <v>114</v>
      </c>
      <c r="T36" s="158" t="s">
        <v>115</v>
      </c>
      <c r="U36" s="158">
        <v>0.49519999999999997</v>
      </c>
      <c r="V36" s="158">
        <f t="shared" si="13"/>
        <v>0.99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143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3">
        <v>27</v>
      </c>
      <c r="B37" s="174" t="s">
        <v>164</v>
      </c>
      <c r="C37" s="181" t="s">
        <v>165</v>
      </c>
      <c r="D37" s="175" t="s">
        <v>166</v>
      </c>
      <c r="E37" s="176">
        <v>2</v>
      </c>
      <c r="F37" s="177"/>
      <c r="G37" s="178">
        <f t="shared" si="7"/>
        <v>0</v>
      </c>
      <c r="H37" s="159"/>
      <c r="I37" s="158">
        <f t="shared" si="8"/>
        <v>0</v>
      </c>
      <c r="J37" s="159"/>
      <c r="K37" s="158">
        <f t="shared" si="9"/>
        <v>0</v>
      </c>
      <c r="L37" s="158">
        <v>21</v>
      </c>
      <c r="M37" s="158">
        <f t="shared" si="10"/>
        <v>0</v>
      </c>
      <c r="N37" s="158">
        <v>0</v>
      </c>
      <c r="O37" s="158">
        <f t="shared" si="11"/>
        <v>0</v>
      </c>
      <c r="P37" s="158">
        <v>0</v>
      </c>
      <c r="Q37" s="158">
        <f t="shared" si="12"/>
        <v>0</v>
      </c>
      <c r="R37" s="158"/>
      <c r="S37" s="158" t="s">
        <v>102</v>
      </c>
      <c r="T37" s="158" t="s">
        <v>103</v>
      </c>
      <c r="U37" s="158">
        <v>0.14399999999999999</v>
      </c>
      <c r="V37" s="158">
        <f t="shared" si="13"/>
        <v>0.28999999999999998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143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3">
        <v>28</v>
      </c>
      <c r="B38" s="174" t="s">
        <v>167</v>
      </c>
      <c r="C38" s="181" t="s">
        <v>168</v>
      </c>
      <c r="D38" s="175" t="s">
        <v>101</v>
      </c>
      <c r="E38" s="176">
        <v>6</v>
      </c>
      <c r="F38" s="177"/>
      <c r="G38" s="178">
        <f t="shared" si="7"/>
        <v>0</v>
      </c>
      <c r="H38" s="159"/>
      <c r="I38" s="158">
        <f t="shared" si="8"/>
        <v>0</v>
      </c>
      <c r="J38" s="159"/>
      <c r="K38" s="158">
        <f t="shared" si="9"/>
        <v>0</v>
      </c>
      <c r="L38" s="158">
        <v>21</v>
      </c>
      <c r="M38" s="158">
        <f t="shared" si="10"/>
        <v>0</v>
      </c>
      <c r="N38" s="158">
        <v>0</v>
      </c>
      <c r="O38" s="158">
        <f t="shared" si="11"/>
        <v>0</v>
      </c>
      <c r="P38" s="158">
        <v>0</v>
      </c>
      <c r="Q38" s="158">
        <f t="shared" si="12"/>
        <v>0</v>
      </c>
      <c r="R38" s="158"/>
      <c r="S38" s="158" t="s">
        <v>114</v>
      </c>
      <c r="T38" s="158" t="s">
        <v>103</v>
      </c>
      <c r="U38" s="158">
        <v>5.0500000000000003E-2</v>
      </c>
      <c r="V38" s="158">
        <f t="shared" si="13"/>
        <v>0.3</v>
      </c>
      <c r="W38" s="158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143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73">
        <v>29</v>
      </c>
      <c r="B39" s="174" t="s">
        <v>169</v>
      </c>
      <c r="C39" s="181" t="s">
        <v>170</v>
      </c>
      <c r="D39" s="175" t="s">
        <v>101</v>
      </c>
      <c r="E39" s="176">
        <v>2</v>
      </c>
      <c r="F39" s="177"/>
      <c r="G39" s="178">
        <f t="shared" si="7"/>
        <v>0</v>
      </c>
      <c r="H39" s="159"/>
      <c r="I39" s="158">
        <f t="shared" si="8"/>
        <v>0</v>
      </c>
      <c r="J39" s="159"/>
      <c r="K39" s="158">
        <f t="shared" si="9"/>
        <v>0</v>
      </c>
      <c r="L39" s="158">
        <v>21</v>
      </c>
      <c r="M39" s="158">
        <f t="shared" si="10"/>
        <v>0</v>
      </c>
      <c r="N39" s="158">
        <v>8.7399999999999995E-3</v>
      </c>
      <c r="O39" s="158">
        <f t="shared" si="11"/>
        <v>0.02</v>
      </c>
      <c r="P39" s="158">
        <v>0</v>
      </c>
      <c r="Q39" s="158">
        <f t="shared" si="12"/>
        <v>0</v>
      </c>
      <c r="R39" s="158"/>
      <c r="S39" s="158" t="s">
        <v>114</v>
      </c>
      <c r="T39" s="158" t="s">
        <v>115</v>
      </c>
      <c r="U39" s="158">
        <v>2.4900000000000002</v>
      </c>
      <c r="V39" s="158">
        <f t="shared" si="13"/>
        <v>4.9800000000000004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3">
        <v>30</v>
      </c>
      <c r="B40" s="174" t="s">
        <v>171</v>
      </c>
      <c r="C40" s="181" t="s">
        <v>172</v>
      </c>
      <c r="D40" s="175" t="s">
        <v>173</v>
      </c>
      <c r="E40" s="176">
        <v>4</v>
      </c>
      <c r="F40" s="177"/>
      <c r="G40" s="178">
        <f t="shared" si="7"/>
        <v>0</v>
      </c>
      <c r="H40" s="159"/>
      <c r="I40" s="158">
        <f t="shared" si="8"/>
        <v>0</v>
      </c>
      <c r="J40" s="159"/>
      <c r="K40" s="158">
        <f t="shared" si="9"/>
        <v>0</v>
      </c>
      <c r="L40" s="158">
        <v>21</v>
      </c>
      <c r="M40" s="158">
        <f t="shared" si="10"/>
        <v>0</v>
      </c>
      <c r="N40" s="158">
        <v>0</v>
      </c>
      <c r="O40" s="158">
        <f t="shared" si="11"/>
        <v>0</v>
      </c>
      <c r="P40" s="158">
        <v>0</v>
      </c>
      <c r="Q40" s="158">
        <f t="shared" si="12"/>
        <v>0</v>
      </c>
      <c r="R40" s="158"/>
      <c r="S40" s="158" t="s">
        <v>102</v>
      </c>
      <c r="T40" s="158" t="s">
        <v>103</v>
      </c>
      <c r="U40" s="158">
        <v>0</v>
      </c>
      <c r="V40" s="158">
        <f t="shared" si="13"/>
        <v>0</v>
      </c>
      <c r="W40" s="158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143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3">
        <v>31</v>
      </c>
      <c r="B41" s="174" t="s">
        <v>174</v>
      </c>
      <c r="C41" s="181" t="s">
        <v>175</v>
      </c>
      <c r="D41" s="175" t="s">
        <v>101</v>
      </c>
      <c r="E41" s="176">
        <v>1</v>
      </c>
      <c r="F41" s="177"/>
      <c r="G41" s="178">
        <f t="shared" si="7"/>
        <v>0</v>
      </c>
      <c r="H41" s="159"/>
      <c r="I41" s="158">
        <f t="shared" si="8"/>
        <v>0</v>
      </c>
      <c r="J41" s="159"/>
      <c r="K41" s="158">
        <f t="shared" si="9"/>
        <v>0</v>
      </c>
      <c r="L41" s="158">
        <v>21</v>
      </c>
      <c r="M41" s="158">
        <f t="shared" si="10"/>
        <v>0</v>
      </c>
      <c r="N41" s="158">
        <v>0</v>
      </c>
      <c r="O41" s="158">
        <f t="shared" si="11"/>
        <v>0</v>
      </c>
      <c r="P41" s="158">
        <v>0</v>
      </c>
      <c r="Q41" s="158">
        <f t="shared" si="12"/>
        <v>0</v>
      </c>
      <c r="R41" s="158"/>
      <c r="S41" s="158" t="s">
        <v>176</v>
      </c>
      <c r="T41" s="158" t="s">
        <v>103</v>
      </c>
      <c r="U41" s="158">
        <v>0</v>
      </c>
      <c r="V41" s="158">
        <f t="shared" si="13"/>
        <v>0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1" t="s">
        <v>97</v>
      </c>
      <c r="B42" s="162" t="s">
        <v>61</v>
      </c>
      <c r="C42" s="180" t="s">
        <v>62</v>
      </c>
      <c r="D42" s="163"/>
      <c r="E42" s="164"/>
      <c r="F42" s="165"/>
      <c r="G42" s="166">
        <f>SUMIF(AG43:AG44,"&lt;&gt;NOR",G43:G44)</f>
        <v>0</v>
      </c>
      <c r="H42" s="160"/>
      <c r="I42" s="160">
        <f>SUM(I43:I44)</f>
        <v>0</v>
      </c>
      <c r="J42" s="160"/>
      <c r="K42" s="160">
        <f>SUM(K43:K44)</f>
        <v>0</v>
      </c>
      <c r="L42" s="160"/>
      <c r="M42" s="160">
        <f>SUM(M43:M44)</f>
        <v>0</v>
      </c>
      <c r="N42" s="160"/>
      <c r="O42" s="160">
        <f>SUM(O43:O44)</f>
        <v>0</v>
      </c>
      <c r="P42" s="160"/>
      <c r="Q42" s="160">
        <f>SUM(Q43:Q44)</f>
        <v>0</v>
      </c>
      <c r="R42" s="160"/>
      <c r="S42" s="160"/>
      <c r="T42" s="160"/>
      <c r="U42" s="160"/>
      <c r="V42" s="160">
        <f>SUM(V43:V44)</f>
        <v>3</v>
      </c>
      <c r="W42" s="160"/>
      <c r="AG42" t="s">
        <v>98</v>
      </c>
    </row>
    <row r="43" spans="1:60" outlineLevel="1" x14ac:dyDescent="0.2">
      <c r="A43" s="173">
        <v>32</v>
      </c>
      <c r="B43" s="174" t="s">
        <v>178</v>
      </c>
      <c r="C43" s="181" t="s">
        <v>179</v>
      </c>
      <c r="D43" s="175" t="s">
        <v>173</v>
      </c>
      <c r="E43" s="176">
        <v>2</v>
      </c>
      <c r="F43" s="177"/>
      <c r="G43" s="178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102</v>
      </c>
      <c r="T43" s="158" t="s">
        <v>103</v>
      </c>
      <c r="U43" s="158">
        <v>0</v>
      </c>
      <c r="V43" s="158">
        <f>ROUND(E43*U43,2)</f>
        <v>0</v>
      </c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180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3">
        <v>33</v>
      </c>
      <c r="B44" s="174" t="s">
        <v>181</v>
      </c>
      <c r="C44" s="181" t="s">
        <v>182</v>
      </c>
      <c r="D44" s="175" t="s">
        <v>173</v>
      </c>
      <c r="E44" s="176">
        <v>3</v>
      </c>
      <c r="F44" s="177"/>
      <c r="G44" s="178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102</v>
      </c>
      <c r="T44" s="158" t="s">
        <v>103</v>
      </c>
      <c r="U44" s="158">
        <v>1</v>
      </c>
      <c r="V44" s="158">
        <f>ROUND(E44*U44,2)</f>
        <v>3</v>
      </c>
      <c r="W44" s="158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180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1" t="s">
        <v>97</v>
      </c>
      <c r="B45" s="162" t="s">
        <v>65</v>
      </c>
      <c r="C45" s="180" t="s">
        <v>66</v>
      </c>
      <c r="D45" s="163"/>
      <c r="E45" s="164"/>
      <c r="F45" s="165"/>
      <c r="G45" s="166">
        <f>SUMIF(AG46:AG47,"&lt;&gt;NOR",G46:G47)</f>
        <v>0</v>
      </c>
      <c r="H45" s="160"/>
      <c r="I45" s="160">
        <f>SUM(I46:I47)</f>
        <v>0</v>
      </c>
      <c r="J45" s="160"/>
      <c r="K45" s="160">
        <f>SUM(K46:K47)</f>
        <v>0</v>
      </c>
      <c r="L45" s="160"/>
      <c r="M45" s="160">
        <f>SUM(M46:M47)</f>
        <v>0</v>
      </c>
      <c r="N45" s="160"/>
      <c r="O45" s="160">
        <f>SUM(O46:O47)</f>
        <v>0</v>
      </c>
      <c r="P45" s="160"/>
      <c r="Q45" s="160">
        <f>SUM(Q46:Q47)</f>
        <v>0</v>
      </c>
      <c r="R45" s="160"/>
      <c r="S45" s="160"/>
      <c r="T45" s="160"/>
      <c r="U45" s="160"/>
      <c r="V45" s="160">
        <f>SUM(V46:V47)</f>
        <v>0</v>
      </c>
      <c r="W45" s="160"/>
      <c r="AG45" t="s">
        <v>98</v>
      </c>
    </row>
    <row r="46" spans="1:60" ht="22.5" outlineLevel="1" x14ac:dyDescent="0.2">
      <c r="A46" s="173">
        <v>34</v>
      </c>
      <c r="B46" s="174" t="s">
        <v>183</v>
      </c>
      <c r="C46" s="181" t="s">
        <v>184</v>
      </c>
      <c r="D46" s="175" t="s">
        <v>173</v>
      </c>
      <c r="E46" s="176">
        <v>3</v>
      </c>
      <c r="F46" s="177"/>
      <c r="G46" s="178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/>
      <c r="S46" s="158" t="s">
        <v>102</v>
      </c>
      <c r="T46" s="158" t="s">
        <v>185</v>
      </c>
      <c r="U46" s="158">
        <v>0</v>
      </c>
      <c r="V46" s="158">
        <f>ROUND(E46*U46,2)</f>
        <v>0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3">
        <v>35</v>
      </c>
      <c r="B47" s="174" t="s">
        <v>186</v>
      </c>
      <c r="C47" s="181" t="s">
        <v>187</v>
      </c>
      <c r="D47" s="175" t="s">
        <v>173</v>
      </c>
      <c r="E47" s="176">
        <v>2</v>
      </c>
      <c r="F47" s="177"/>
      <c r="G47" s="178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102</v>
      </c>
      <c r="T47" s="158" t="s">
        <v>188</v>
      </c>
      <c r="U47" s="158">
        <v>0</v>
      </c>
      <c r="V47" s="158">
        <f>ROUND(E47*U47,2)</f>
        <v>0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180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61" t="s">
        <v>97</v>
      </c>
      <c r="B48" s="162" t="s">
        <v>61</v>
      </c>
      <c r="C48" s="180" t="s">
        <v>62</v>
      </c>
      <c r="D48" s="163"/>
      <c r="E48" s="164"/>
      <c r="F48" s="165"/>
      <c r="G48" s="166">
        <f>SUMIF(AG49:AG49,"&lt;&gt;NOR",G49:G49)</f>
        <v>0</v>
      </c>
      <c r="H48" s="160"/>
      <c r="I48" s="160">
        <f>SUM(I49:I49)</f>
        <v>0</v>
      </c>
      <c r="J48" s="160"/>
      <c r="K48" s="160">
        <f>SUM(K49:K49)</f>
        <v>0</v>
      </c>
      <c r="L48" s="160"/>
      <c r="M48" s="160">
        <f>SUM(M49:M49)</f>
        <v>0</v>
      </c>
      <c r="N48" s="160"/>
      <c r="O48" s="160">
        <f>SUM(O49:O49)</f>
        <v>0</v>
      </c>
      <c r="P48" s="160"/>
      <c r="Q48" s="160">
        <f>SUM(Q49:Q49)</f>
        <v>0</v>
      </c>
      <c r="R48" s="160"/>
      <c r="S48" s="160"/>
      <c r="T48" s="160"/>
      <c r="U48" s="160"/>
      <c r="V48" s="160">
        <f>SUM(V49:V49)</f>
        <v>1</v>
      </c>
      <c r="W48" s="160"/>
      <c r="AG48" t="s">
        <v>98</v>
      </c>
    </row>
    <row r="49" spans="1:60" outlineLevel="1" x14ac:dyDescent="0.2">
      <c r="A49" s="173">
        <v>36</v>
      </c>
      <c r="B49" s="174" t="s">
        <v>189</v>
      </c>
      <c r="C49" s="181" t="s">
        <v>190</v>
      </c>
      <c r="D49" s="175" t="s">
        <v>191</v>
      </c>
      <c r="E49" s="176">
        <v>1</v>
      </c>
      <c r="F49" s="177"/>
      <c r="G49" s="178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8"/>
      <c r="S49" s="158" t="s">
        <v>102</v>
      </c>
      <c r="T49" s="158" t="s">
        <v>103</v>
      </c>
      <c r="U49" s="158">
        <v>1</v>
      </c>
      <c r="V49" s="158">
        <f>ROUND(E49*U49,2)</f>
        <v>1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143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61" t="s">
        <v>97</v>
      </c>
      <c r="B50" s="162" t="s">
        <v>63</v>
      </c>
      <c r="C50" s="180" t="s">
        <v>64</v>
      </c>
      <c r="D50" s="163"/>
      <c r="E50" s="164"/>
      <c r="F50" s="165"/>
      <c r="G50" s="166">
        <f>SUMIF(AG51:AG51,"&lt;&gt;NOR",G51:G51)</f>
        <v>0</v>
      </c>
      <c r="H50" s="160"/>
      <c r="I50" s="160">
        <f>SUM(I51:I51)</f>
        <v>0</v>
      </c>
      <c r="J50" s="160"/>
      <c r="K50" s="160">
        <f>SUM(K51:K51)</f>
        <v>0</v>
      </c>
      <c r="L50" s="160"/>
      <c r="M50" s="160">
        <f>SUM(M51:M51)</f>
        <v>0</v>
      </c>
      <c r="N50" s="160"/>
      <c r="O50" s="160">
        <f>SUM(O51:O51)</f>
        <v>0</v>
      </c>
      <c r="P50" s="160"/>
      <c r="Q50" s="160">
        <f>SUM(Q51:Q51)</f>
        <v>0</v>
      </c>
      <c r="R50" s="160"/>
      <c r="S50" s="160"/>
      <c r="T50" s="160"/>
      <c r="U50" s="160"/>
      <c r="V50" s="160">
        <f>SUM(V51:V51)</f>
        <v>0</v>
      </c>
      <c r="W50" s="160"/>
      <c r="AG50" t="s">
        <v>98</v>
      </c>
    </row>
    <row r="51" spans="1:60" ht="22.5" outlineLevel="1" x14ac:dyDescent="0.2">
      <c r="A51" s="173">
        <v>37</v>
      </c>
      <c r="B51" s="174" t="s">
        <v>192</v>
      </c>
      <c r="C51" s="181" t="s">
        <v>193</v>
      </c>
      <c r="D51" s="175" t="s">
        <v>191</v>
      </c>
      <c r="E51" s="176">
        <v>4</v>
      </c>
      <c r="F51" s="177"/>
      <c r="G51" s="178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8"/>
      <c r="S51" s="158" t="s">
        <v>102</v>
      </c>
      <c r="T51" s="158" t="s">
        <v>103</v>
      </c>
      <c r="U51" s="158">
        <v>0</v>
      </c>
      <c r="V51" s="158">
        <f>ROUND(E51*U51,2)</f>
        <v>0</v>
      </c>
      <c r="W51" s="158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1" t="s">
        <v>97</v>
      </c>
      <c r="B52" s="162" t="s">
        <v>65</v>
      </c>
      <c r="C52" s="180" t="s">
        <v>66</v>
      </c>
      <c r="D52" s="163"/>
      <c r="E52" s="164"/>
      <c r="F52" s="165"/>
      <c r="G52" s="166">
        <f>SUMIF(AG53:AG55,"&lt;&gt;NOR",G53:G55)</f>
        <v>0</v>
      </c>
      <c r="H52" s="160"/>
      <c r="I52" s="160">
        <f>SUM(I53:I55)</f>
        <v>0</v>
      </c>
      <c r="J52" s="160"/>
      <c r="K52" s="160">
        <f>SUM(K53:K55)</f>
        <v>0</v>
      </c>
      <c r="L52" s="160"/>
      <c r="M52" s="160">
        <f>SUM(M53:M55)</f>
        <v>0</v>
      </c>
      <c r="N52" s="160"/>
      <c r="O52" s="160">
        <f>SUM(O53:O55)</f>
        <v>0</v>
      </c>
      <c r="P52" s="160"/>
      <c r="Q52" s="160">
        <f>SUM(Q53:Q55)</f>
        <v>0</v>
      </c>
      <c r="R52" s="160"/>
      <c r="S52" s="160"/>
      <c r="T52" s="160"/>
      <c r="U52" s="160"/>
      <c r="V52" s="160">
        <f>SUM(V53:V55)</f>
        <v>3</v>
      </c>
      <c r="W52" s="160"/>
      <c r="AG52" t="s">
        <v>98</v>
      </c>
    </row>
    <row r="53" spans="1:60" ht="22.5" outlineLevel="1" x14ac:dyDescent="0.2">
      <c r="A53" s="173">
        <v>38</v>
      </c>
      <c r="B53" s="174" t="s">
        <v>194</v>
      </c>
      <c r="C53" s="181" t="s">
        <v>195</v>
      </c>
      <c r="D53" s="175" t="s">
        <v>191</v>
      </c>
      <c r="E53" s="176">
        <v>2</v>
      </c>
      <c r="F53" s="177"/>
      <c r="G53" s="178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8"/>
      <c r="S53" s="158" t="s">
        <v>102</v>
      </c>
      <c r="T53" s="158" t="s">
        <v>103</v>
      </c>
      <c r="U53" s="158">
        <v>0</v>
      </c>
      <c r="V53" s="158">
        <f>ROUND(E53*U53,2)</f>
        <v>0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143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3">
        <v>39</v>
      </c>
      <c r="B54" s="174" t="s">
        <v>196</v>
      </c>
      <c r="C54" s="181" t="s">
        <v>197</v>
      </c>
      <c r="D54" s="175" t="s">
        <v>191</v>
      </c>
      <c r="E54" s="176">
        <v>2</v>
      </c>
      <c r="F54" s="177"/>
      <c r="G54" s="178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 t="s">
        <v>198</v>
      </c>
      <c r="S54" s="158" t="s">
        <v>114</v>
      </c>
      <c r="T54" s="158" t="s">
        <v>103</v>
      </c>
      <c r="U54" s="158">
        <v>1</v>
      </c>
      <c r="V54" s="158">
        <f>ROUND(E54*U54,2)</f>
        <v>2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3">
        <v>40</v>
      </c>
      <c r="B55" s="174" t="s">
        <v>199</v>
      </c>
      <c r="C55" s="181" t="s">
        <v>200</v>
      </c>
      <c r="D55" s="175" t="s">
        <v>191</v>
      </c>
      <c r="E55" s="176">
        <v>1</v>
      </c>
      <c r="F55" s="177"/>
      <c r="G55" s="178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8" t="s">
        <v>198</v>
      </c>
      <c r="S55" s="158" t="s">
        <v>114</v>
      </c>
      <c r="T55" s="158" t="s">
        <v>103</v>
      </c>
      <c r="U55" s="158">
        <v>1</v>
      </c>
      <c r="V55" s="158">
        <f>ROUND(E55*U55,2)</f>
        <v>1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180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61" t="s">
        <v>97</v>
      </c>
      <c r="B56" s="162" t="s">
        <v>67</v>
      </c>
      <c r="C56" s="180" t="s">
        <v>68</v>
      </c>
      <c r="D56" s="163"/>
      <c r="E56" s="164"/>
      <c r="F56" s="165"/>
      <c r="G56" s="166">
        <f>SUMIF(AG57:AG59,"&lt;&gt;NOR",G57:G59)</f>
        <v>0</v>
      </c>
      <c r="H56" s="160"/>
      <c r="I56" s="160">
        <f>SUM(I57:I59)</f>
        <v>0</v>
      </c>
      <c r="J56" s="160"/>
      <c r="K56" s="160">
        <f>SUM(K57:K59)</f>
        <v>0</v>
      </c>
      <c r="L56" s="160"/>
      <c r="M56" s="160">
        <f>SUM(M57:M59)</f>
        <v>0</v>
      </c>
      <c r="N56" s="160"/>
      <c r="O56" s="160">
        <f>SUM(O57:O59)</f>
        <v>0</v>
      </c>
      <c r="P56" s="160"/>
      <c r="Q56" s="160">
        <f>SUM(Q57:Q59)</f>
        <v>0</v>
      </c>
      <c r="R56" s="160"/>
      <c r="S56" s="160"/>
      <c r="T56" s="160"/>
      <c r="U56" s="160"/>
      <c r="V56" s="160">
        <f>SUM(V57:V59)</f>
        <v>0</v>
      </c>
      <c r="W56" s="160"/>
      <c r="AG56" t="s">
        <v>98</v>
      </c>
    </row>
    <row r="57" spans="1:60" outlineLevel="1" x14ac:dyDescent="0.2">
      <c r="A57" s="173">
        <v>41</v>
      </c>
      <c r="B57" s="174" t="s">
        <v>201</v>
      </c>
      <c r="C57" s="181" t="s">
        <v>202</v>
      </c>
      <c r="D57" s="175" t="s">
        <v>191</v>
      </c>
      <c r="E57" s="176">
        <v>2</v>
      </c>
      <c r="F57" s="177"/>
      <c r="G57" s="178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8"/>
      <c r="S57" s="158" t="s">
        <v>102</v>
      </c>
      <c r="T57" s="158" t="s">
        <v>103</v>
      </c>
      <c r="U57" s="158">
        <v>0</v>
      </c>
      <c r="V57" s="158">
        <f>ROUND(E57*U57,2)</f>
        <v>0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3">
        <v>42</v>
      </c>
      <c r="B58" s="174" t="s">
        <v>203</v>
      </c>
      <c r="C58" s="181" t="s">
        <v>204</v>
      </c>
      <c r="D58" s="175" t="s">
        <v>101</v>
      </c>
      <c r="E58" s="176">
        <v>1</v>
      </c>
      <c r="F58" s="177"/>
      <c r="G58" s="178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102</v>
      </c>
      <c r="T58" s="158" t="s">
        <v>103</v>
      </c>
      <c r="U58" s="158">
        <v>0</v>
      </c>
      <c r="V58" s="158">
        <f>ROUND(E58*U58,2)</f>
        <v>0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143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3">
        <v>43</v>
      </c>
      <c r="B59" s="174" t="s">
        <v>205</v>
      </c>
      <c r="C59" s="181" t="s">
        <v>206</v>
      </c>
      <c r="D59" s="175" t="s">
        <v>191</v>
      </c>
      <c r="E59" s="176">
        <v>2</v>
      </c>
      <c r="F59" s="177"/>
      <c r="G59" s="178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8">
        <v>0</v>
      </c>
      <c r="O59" s="158">
        <f>ROUND(E59*N59,2)</f>
        <v>0</v>
      </c>
      <c r="P59" s="158">
        <v>0</v>
      </c>
      <c r="Q59" s="158">
        <f>ROUND(E59*P59,2)</f>
        <v>0</v>
      </c>
      <c r="R59" s="158"/>
      <c r="S59" s="158" t="s">
        <v>102</v>
      </c>
      <c r="T59" s="158" t="s">
        <v>103</v>
      </c>
      <c r="U59" s="158">
        <v>0</v>
      </c>
      <c r="V59" s="158">
        <f>ROUND(E59*U59,2)</f>
        <v>0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143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">
      <c r="A60" s="161" t="s">
        <v>97</v>
      </c>
      <c r="B60" s="162" t="s">
        <v>69</v>
      </c>
      <c r="C60" s="180" t="s">
        <v>70</v>
      </c>
      <c r="D60" s="163"/>
      <c r="E60" s="164"/>
      <c r="F60" s="165"/>
      <c r="G60" s="166">
        <f>SUMIF(AG61:AG61,"&lt;&gt;NOR",G61:G61)</f>
        <v>0</v>
      </c>
      <c r="H60" s="160"/>
      <c r="I60" s="160">
        <f>SUM(I61:I61)</f>
        <v>0</v>
      </c>
      <c r="J60" s="160"/>
      <c r="K60" s="160">
        <f>SUM(K61:K61)</f>
        <v>0</v>
      </c>
      <c r="L60" s="160"/>
      <c r="M60" s="160">
        <f>SUM(M61:M61)</f>
        <v>0</v>
      </c>
      <c r="N60" s="160"/>
      <c r="O60" s="160">
        <f>SUM(O61:O61)</f>
        <v>0</v>
      </c>
      <c r="P60" s="160"/>
      <c r="Q60" s="160">
        <f>SUM(Q61:Q61)</f>
        <v>0</v>
      </c>
      <c r="R60" s="160"/>
      <c r="S60" s="160"/>
      <c r="T60" s="160"/>
      <c r="U60" s="160"/>
      <c r="V60" s="160">
        <f>SUM(V61:V61)</f>
        <v>5</v>
      </c>
      <c r="W60" s="160"/>
      <c r="AG60" t="s">
        <v>98</v>
      </c>
    </row>
    <row r="61" spans="1:60" outlineLevel="1" x14ac:dyDescent="0.2">
      <c r="A61" s="173">
        <v>44</v>
      </c>
      <c r="B61" s="174" t="s">
        <v>207</v>
      </c>
      <c r="C61" s="181" t="s">
        <v>208</v>
      </c>
      <c r="D61" s="175" t="s">
        <v>191</v>
      </c>
      <c r="E61" s="176">
        <v>5</v>
      </c>
      <c r="F61" s="177"/>
      <c r="G61" s="178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8"/>
      <c r="S61" s="158" t="s">
        <v>114</v>
      </c>
      <c r="T61" s="158" t="s">
        <v>103</v>
      </c>
      <c r="U61" s="158">
        <v>1</v>
      </c>
      <c r="V61" s="158">
        <f>ROUND(E61*U61,2)</f>
        <v>5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143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61" t="s">
        <v>97</v>
      </c>
      <c r="B62" s="162" t="s">
        <v>53</v>
      </c>
      <c r="C62" s="180" t="s">
        <v>54</v>
      </c>
      <c r="D62" s="163"/>
      <c r="E62" s="164"/>
      <c r="F62" s="165"/>
      <c r="G62" s="166">
        <f>SUMIF(AG63:AG63,"&lt;&gt;NOR",G63:G63)</f>
        <v>0</v>
      </c>
      <c r="H62" s="160"/>
      <c r="I62" s="160">
        <f>SUM(I63:I63)</f>
        <v>0</v>
      </c>
      <c r="J62" s="160"/>
      <c r="K62" s="160">
        <f>SUM(K63:K63)</f>
        <v>0</v>
      </c>
      <c r="L62" s="160"/>
      <c r="M62" s="160">
        <f>SUM(M63:M63)</f>
        <v>0</v>
      </c>
      <c r="N62" s="160"/>
      <c r="O62" s="160">
        <f>SUM(O63:O63)</f>
        <v>1.49</v>
      </c>
      <c r="P62" s="160"/>
      <c r="Q62" s="160">
        <f>SUM(Q63:Q63)</f>
        <v>0</v>
      </c>
      <c r="R62" s="160"/>
      <c r="S62" s="160"/>
      <c r="T62" s="160"/>
      <c r="U62" s="160"/>
      <c r="V62" s="160">
        <f>SUM(V63:V63)</f>
        <v>11.72</v>
      </c>
      <c r="W62" s="160"/>
      <c r="AG62" t="s">
        <v>98</v>
      </c>
    </row>
    <row r="63" spans="1:60" outlineLevel="1" x14ac:dyDescent="0.2">
      <c r="A63" s="173">
        <v>45</v>
      </c>
      <c r="B63" s="174" t="s">
        <v>209</v>
      </c>
      <c r="C63" s="181" t="s">
        <v>210</v>
      </c>
      <c r="D63" s="175" t="s">
        <v>112</v>
      </c>
      <c r="E63" s="176">
        <v>40</v>
      </c>
      <c r="F63" s="177"/>
      <c r="G63" s="178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21</v>
      </c>
      <c r="M63" s="158">
        <f>G63*(1+L63/100)</f>
        <v>0</v>
      </c>
      <c r="N63" s="158">
        <v>3.7130000000000003E-2</v>
      </c>
      <c r="O63" s="158">
        <f>ROUND(E63*N63,2)</f>
        <v>1.49</v>
      </c>
      <c r="P63" s="158">
        <v>0</v>
      </c>
      <c r="Q63" s="158">
        <f>ROUND(E63*P63,2)</f>
        <v>0</v>
      </c>
      <c r="R63" s="158"/>
      <c r="S63" s="158" t="s">
        <v>114</v>
      </c>
      <c r="T63" s="158" t="s">
        <v>103</v>
      </c>
      <c r="U63" s="158">
        <v>0.29299999999999998</v>
      </c>
      <c r="V63" s="158">
        <f>ROUND(E63*U63,2)</f>
        <v>11.72</v>
      </c>
      <c r="W63" s="158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143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1" t="s">
        <v>97</v>
      </c>
      <c r="B64" s="162" t="s">
        <v>69</v>
      </c>
      <c r="C64" s="180" t="s">
        <v>70</v>
      </c>
      <c r="D64" s="163"/>
      <c r="E64" s="164"/>
      <c r="F64" s="165"/>
      <c r="G64" s="166">
        <f>SUMIF(AG65:AG66,"&lt;&gt;NOR",G65:G66)</f>
        <v>0</v>
      </c>
      <c r="H64" s="160"/>
      <c r="I64" s="160">
        <f>SUM(I65:I66)</f>
        <v>0</v>
      </c>
      <c r="J64" s="160"/>
      <c r="K64" s="160">
        <f>SUM(K65:K66)</f>
        <v>0</v>
      </c>
      <c r="L64" s="160"/>
      <c r="M64" s="160">
        <f>SUM(M65:M66)</f>
        <v>0</v>
      </c>
      <c r="N64" s="160"/>
      <c r="O64" s="160">
        <f>SUM(O65:O66)</f>
        <v>0</v>
      </c>
      <c r="P64" s="160"/>
      <c r="Q64" s="160">
        <f>SUM(Q65:Q66)</f>
        <v>0.24</v>
      </c>
      <c r="R64" s="160"/>
      <c r="S64" s="160"/>
      <c r="T64" s="160"/>
      <c r="U64" s="160"/>
      <c r="V64" s="160">
        <f>SUM(V65:V66)</f>
        <v>6.92</v>
      </c>
      <c r="W64" s="160"/>
      <c r="AG64" t="s">
        <v>98</v>
      </c>
    </row>
    <row r="65" spans="1:60" outlineLevel="1" x14ac:dyDescent="0.2">
      <c r="A65" s="173">
        <v>46</v>
      </c>
      <c r="B65" s="174" t="s">
        <v>211</v>
      </c>
      <c r="C65" s="181" t="s">
        <v>212</v>
      </c>
      <c r="D65" s="175" t="s">
        <v>213</v>
      </c>
      <c r="E65" s="176">
        <v>10</v>
      </c>
      <c r="F65" s="177"/>
      <c r="G65" s="178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8">
        <v>3.3E-4</v>
      </c>
      <c r="O65" s="158">
        <f>ROUND(E65*N65,2)</f>
        <v>0</v>
      </c>
      <c r="P65" s="158">
        <v>1.183E-2</v>
      </c>
      <c r="Q65" s="158">
        <f>ROUND(E65*P65,2)</f>
        <v>0.12</v>
      </c>
      <c r="R65" s="158"/>
      <c r="S65" s="158" t="s">
        <v>114</v>
      </c>
      <c r="T65" s="158" t="s">
        <v>103</v>
      </c>
      <c r="U65" s="158">
        <v>0.34599999999999997</v>
      </c>
      <c r="V65" s="158">
        <f>ROUND(E65*U65,2)</f>
        <v>3.46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143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3">
        <v>47</v>
      </c>
      <c r="B66" s="174" t="s">
        <v>214</v>
      </c>
      <c r="C66" s="181" t="s">
        <v>215</v>
      </c>
      <c r="D66" s="175" t="s">
        <v>213</v>
      </c>
      <c r="E66" s="176">
        <v>10</v>
      </c>
      <c r="F66" s="177"/>
      <c r="G66" s="178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8">
        <v>3.3E-4</v>
      </c>
      <c r="O66" s="158">
        <f>ROUND(E66*N66,2)</f>
        <v>0</v>
      </c>
      <c r="P66" s="158">
        <v>1.183E-2</v>
      </c>
      <c r="Q66" s="158">
        <f>ROUND(E66*P66,2)</f>
        <v>0.12</v>
      </c>
      <c r="R66" s="158"/>
      <c r="S66" s="158" t="s">
        <v>102</v>
      </c>
      <c r="T66" s="158" t="s">
        <v>103</v>
      </c>
      <c r="U66" s="158">
        <v>0.34599999999999997</v>
      </c>
      <c r="V66" s="158">
        <f>ROUND(E66*U66,2)</f>
        <v>3.46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143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1" t="s">
        <v>97</v>
      </c>
      <c r="B67" s="162" t="s">
        <v>71</v>
      </c>
      <c r="C67" s="180" t="s">
        <v>28</v>
      </c>
      <c r="D67" s="163"/>
      <c r="E67" s="164"/>
      <c r="F67" s="165"/>
      <c r="G67" s="166">
        <f>SUMIF(AG68:AG70,"&lt;&gt;NOR",G68:G70)</f>
        <v>0</v>
      </c>
      <c r="H67" s="160"/>
      <c r="I67" s="160">
        <f>SUM(I68:I70)</f>
        <v>0</v>
      </c>
      <c r="J67" s="160"/>
      <c r="K67" s="160">
        <f>SUM(K68:K70)</f>
        <v>0</v>
      </c>
      <c r="L67" s="160"/>
      <c r="M67" s="160">
        <f>SUM(M68:M70)</f>
        <v>0</v>
      </c>
      <c r="N67" s="160"/>
      <c r="O67" s="160">
        <f>SUM(O68:O70)</f>
        <v>0</v>
      </c>
      <c r="P67" s="160"/>
      <c r="Q67" s="160">
        <f>SUM(Q68:Q70)</f>
        <v>0</v>
      </c>
      <c r="R67" s="160"/>
      <c r="S67" s="160"/>
      <c r="T67" s="160"/>
      <c r="U67" s="160"/>
      <c r="V67" s="160">
        <f>SUM(V68:V70)</f>
        <v>2</v>
      </c>
      <c r="W67" s="160"/>
      <c r="AG67" t="s">
        <v>98</v>
      </c>
    </row>
    <row r="68" spans="1:60" outlineLevel="1" x14ac:dyDescent="0.2">
      <c r="A68" s="173">
        <v>48</v>
      </c>
      <c r="B68" s="174" t="s">
        <v>216</v>
      </c>
      <c r="C68" s="181" t="s">
        <v>217</v>
      </c>
      <c r="D68" s="175" t="s">
        <v>101</v>
      </c>
      <c r="E68" s="176">
        <v>1</v>
      </c>
      <c r="F68" s="177"/>
      <c r="G68" s="178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8">
        <v>0</v>
      </c>
      <c r="O68" s="158">
        <f>ROUND(E68*N68,2)</f>
        <v>0</v>
      </c>
      <c r="P68" s="158">
        <v>0</v>
      </c>
      <c r="Q68" s="158">
        <f>ROUND(E68*P68,2)</f>
        <v>0</v>
      </c>
      <c r="R68" s="158"/>
      <c r="S68" s="158" t="s">
        <v>102</v>
      </c>
      <c r="T68" s="158" t="s">
        <v>103</v>
      </c>
      <c r="U68" s="158">
        <v>1</v>
      </c>
      <c r="V68" s="158">
        <f>ROUND(E68*U68,2)</f>
        <v>1</v>
      </c>
      <c r="W68" s="158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3">
        <v>49</v>
      </c>
      <c r="B69" s="174" t="s">
        <v>218</v>
      </c>
      <c r="C69" s="181" t="s">
        <v>219</v>
      </c>
      <c r="D69" s="175" t="s">
        <v>101</v>
      </c>
      <c r="E69" s="176">
        <v>1</v>
      </c>
      <c r="F69" s="177"/>
      <c r="G69" s="178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8">
        <v>0</v>
      </c>
      <c r="O69" s="158">
        <f>ROUND(E69*N69,2)</f>
        <v>0</v>
      </c>
      <c r="P69" s="158">
        <v>0</v>
      </c>
      <c r="Q69" s="158">
        <f>ROUND(E69*P69,2)</f>
        <v>0</v>
      </c>
      <c r="R69" s="158"/>
      <c r="S69" s="158" t="s">
        <v>102</v>
      </c>
      <c r="T69" s="158" t="s">
        <v>103</v>
      </c>
      <c r="U69" s="158">
        <v>1</v>
      </c>
      <c r="V69" s="158">
        <f>ROUND(E69*U69,2)</f>
        <v>1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180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7">
        <v>50</v>
      </c>
      <c r="B70" s="168" t="s">
        <v>220</v>
      </c>
      <c r="C70" s="182" t="s">
        <v>221</v>
      </c>
      <c r="D70" s="169" t="s">
        <v>222</v>
      </c>
      <c r="E70" s="170">
        <v>90</v>
      </c>
      <c r="F70" s="171"/>
      <c r="G70" s="172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8">
        <v>0</v>
      </c>
      <c r="O70" s="158">
        <f>ROUND(E70*N70,2)</f>
        <v>0</v>
      </c>
      <c r="P70" s="158">
        <v>0</v>
      </c>
      <c r="Q70" s="158">
        <f>ROUND(E70*P70,2)</f>
        <v>0</v>
      </c>
      <c r="R70" s="158"/>
      <c r="S70" s="158" t="s">
        <v>102</v>
      </c>
      <c r="T70" s="158" t="s">
        <v>103</v>
      </c>
      <c r="U70" s="158">
        <v>0</v>
      </c>
      <c r="V70" s="158">
        <f>ROUND(E70*U70,2)</f>
        <v>0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180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5"/>
      <c r="B71" s="6"/>
      <c r="C71" s="183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E71">
        <v>15</v>
      </c>
      <c r="AF71">
        <v>21</v>
      </c>
    </row>
    <row r="72" spans="1:60" x14ac:dyDescent="0.2">
      <c r="A72" s="154"/>
      <c r="B72" s="155" t="s">
        <v>30</v>
      </c>
      <c r="C72" s="184"/>
      <c r="D72" s="156"/>
      <c r="E72" s="157"/>
      <c r="F72" s="157"/>
      <c r="G72" s="179">
        <f>G8+G10+G25+G42+G45+G48+G50+G52+G56+G60+G62+G64+G67</f>
        <v>0</v>
      </c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E72">
        <f>SUMIF(L7:L70,AE71,G7:G70)</f>
        <v>0</v>
      </c>
      <c r="AF72">
        <f>SUMIF(L7:L70,AF71,G7:G70)</f>
        <v>0</v>
      </c>
      <c r="AG72" t="s">
        <v>223</v>
      </c>
    </row>
    <row r="73" spans="1:60" x14ac:dyDescent="0.2">
      <c r="A73" s="5"/>
      <c r="B73" s="6"/>
      <c r="C73" s="183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5"/>
      <c r="B74" s="6"/>
      <c r="C74" s="183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52" t="s">
        <v>224</v>
      </c>
      <c r="B75" s="252"/>
      <c r="C75" s="253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33"/>
      <c r="B76" s="234"/>
      <c r="C76" s="235"/>
      <c r="D76" s="234"/>
      <c r="E76" s="234"/>
      <c r="F76" s="234"/>
      <c r="G76" s="236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G76" t="s">
        <v>225</v>
      </c>
    </row>
    <row r="77" spans="1:60" x14ac:dyDescent="0.2">
      <c r="A77" s="237"/>
      <c r="B77" s="238"/>
      <c r="C77" s="239"/>
      <c r="D77" s="238"/>
      <c r="E77" s="238"/>
      <c r="F77" s="238"/>
      <c r="G77" s="240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37"/>
      <c r="B78" s="238"/>
      <c r="C78" s="239"/>
      <c r="D78" s="238"/>
      <c r="E78" s="238"/>
      <c r="F78" s="238"/>
      <c r="G78" s="240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37"/>
      <c r="B79" s="238"/>
      <c r="C79" s="239"/>
      <c r="D79" s="238"/>
      <c r="E79" s="238"/>
      <c r="F79" s="238"/>
      <c r="G79" s="240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41"/>
      <c r="B80" s="242"/>
      <c r="C80" s="243"/>
      <c r="D80" s="242"/>
      <c r="E80" s="242"/>
      <c r="F80" s="242"/>
      <c r="G80" s="244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5"/>
      <c r="B81" s="6"/>
      <c r="C81" s="183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C82" s="185"/>
      <c r="D82" s="142"/>
      <c r="AG82" t="s">
        <v>226</v>
      </c>
    </row>
    <row r="83" spans="1:33" x14ac:dyDescent="0.2">
      <c r="D83" s="142"/>
    </row>
    <row r="84" spans="1:33" x14ac:dyDescent="0.2">
      <c r="D84" s="142"/>
    </row>
    <row r="85" spans="1:33" x14ac:dyDescent="0.2">
      <c r="D85" s="142"/>
    </row>
    <row r="86" spans="1:33" x14ac:dyDescent="0.2">
      <c r="D86" s="142"/>
    </row>
    <row r="87" spans="1:33" x14ac:dyDescent="0.2">
      <c r="D87" s="142"/>
    </row>
    <row r="88" spans="1:33" x14ac:dyDescent="0.2">
      <c r="D88" s="142"/>
    </row>
    <row r="89" spans="1:33" x14ac:dyDescent="0.2">
      <c r="D89" s="142"/>
    </row>
    <row r="90" spans="1:33" x14ac:dyDescent="0.2">
      <c r="D90" s="142"/>
    </row>
    <row r="91" spans="1:33" x14ac:dyDescent="0.2">
      <c r="D91" s="142"/>
    </row>
    <row r="92" spans="1:33" x14ac:dyDescent="0.2">
      <c r="D92" s="142"/>
    </row>
    <row r="93" spans="1:33" x14ac:dyDescent="0.2">
      <c r="D93" s="142"/>
    </row>
    <row r="94" spans="1:33" x14ac:dyDescent="0.2">
      <c r="D94" s="142"/>
    </row>
    <row r="95" spans="1:33" x14ac:dyDescent="0.2">
      <c r="D95" s="142"/>
    </row>
    <row r="96" spans="1:33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76:G80"/>
    <mergeCell ref="A1:G1"/>
    <mergeCell ref="C2:G2"/>
    <mergeCell ref="C3:G3"/>
    <mergeCell ref="C4:G4"/>
    <mergeCell ref="A75:C7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R1758776401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R1758776401 Pol'!Názvy_tisku</vt:lpstr>
      <vt:lpstr>oadresa</vt:lpstr>
      <vt:lpstr>Stavba!Objednatel</vt:lpstr>
      <vt:lpstr>Stavba!Objekt</vt:lpstr>
      <vt:lpstr>'01 R1758776401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Dohnal Radek</cp:lastModifiedBy>
  <cp:lastPrinted>2014-02-28T09:52:57Z</cp:lastPrinted>
  <dcterms:created xsi:type="dcterms:W3CDTF">2009-04-08T07:15:50Z</dcterms:created>
  <dcterms:modified xsi:type="dcterms:W3CDTF">2018-01-08T09:57:35Z</dcterms:modified>
</cp:coreProperties>
</file>